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 tabRatio="471"/>
  </bookViews>
  <sheets>
    <sheet name="готовый 1 и 2" sheetId="1" r:id="rId1"/>
  </sheets>
  <definedNames>
    <definedName name="_xlnm._FilterDatabase" localSheetId="0" hidden="1">'готовый 1 и 2'!$A$20:$V$221</definedName>
    <definedName name="_xlnm.Print_Titles" localSheetId="0">'готовый 1 и 2'!$17:$19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2" i="1"/>
  <c r="O62"/>
  <c r="N56"/>
  <c r="M23"/>
  <c r="O50"/>
  <c r="L50"/>
  <c r="L51"/>
  <c r="N51"/>
  <c r="N50" s="1"/>
  <c r="M50"/>
  <c r="M62"/>
  <c r="M48"/>
  <c r="N48"/>
  <c r="O48"/>
  <c r="M31"/>
  <c r="M56"/>
  <c r="O56"/>
  <c r="L56"/>
  <c r="L62"/>
  <c r="M39"/>
  <c r="M42"/>
  <c r="M41" s="1"/>
  <c r="N42"/>
  <c r="N41" s="1"/>
  <c r="O42"/>
  <c r="O41" s="1"/>
  <c r="M27"/>
  <c r="M26"/>
  <c r="M25"/>
  <c r="M24"/>
  <c r="M22" s="1"/>
  <c r="L42"/>
  <c r="L41" s="1"/>
  <c r="L39"/>
  <c r="L34"/>
  <c r="L33"/>
  <c r="L32"/>
  <c r="L29"/>
  <c r="L28"/>
  <c r="L27"/>
  <c r="L25"/>
  <c r="L24"/>
  <c r="L23"/>
  <c r="N22" l="1"/>
  <c r="N21" s="1"/>
  <c r="N82"/>
  <c r="N81" s="1"/>
  <c r="N45"/>
  <c r="N44" s="1"/>
  <c r="N40"/>
  <c r="N38"/>
  <c r="N37" s="1"/>
  <c r="N31"/>
  <c r="N30" s="1"/>
  <c r="M82"/>
  <c r="O82"/>
  <c r="L82"/>
  <c r="N20" l="1"/>
  <c r="O22"/>
  <c r="O45"/>
  <c r="M30"/>
  <c r="M81" l="1"/>
  <c r="O44" l="1"/>
  <c r="M45"/>
  <c r="M40"/>
  <c r="O40"/>
  <c r="M38"/>
  <c r="M37" s="1"/>
  <c r="O38"/>
  <c r="O37" s="1"/>
  <c r="M21"/>
  <c r="O21"/>
  <c r="O81"/>
  <c r="L81"/>
  <c r="L31"/>
  <c r="M20" l="1"/>
  <c r="M44"/>
  <c r="N101"/>
  <c r="M101" l="1"/>
  <c r="L45"/>
  <c r="L48"/>
  <c r="L40"/>
  <c r="L38"/>
  <c r="L37" s="1"/>
  <c r="L44" l="1"/>
  <c r="L30"/>
  <c r="L22" s="1"/>
  <c r="L21" s="1"/>
  <c r="L20" l="1"/>
  <c r="L101" s="1"/>
  <c r="O31"/>
  <c r="O30" s="1"/>
  <c r="O20" s="1"/>
  <c r="O101" l="1"/>
</calcChain>
</file>

<file path=xl/sharedStrings.xml><?xml version="1.0" encoding="utf-8"?>
<sst xmlns="http://schemas.openxmlformats.org/spreadsheetml/2006/main" count="807" uniqueCount="209">
  <si>
    <t>Безвозмездные поступления от других бюджетов бюджетной системы Российской Федерации</t>
  </si>
  <si>
    <t>999</t>
  </si>
  <si>
    <t>024</t>
  </si>
  <si>
    <t>Единый сельскохозяйственный налог</t>
  </si>
  <si>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</si>
  <si>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</si>
  <si>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</si>
  <si>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</si>
  <si>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</si>
  <si>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</si>
  <si>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</si>
  <si>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</si>
  <si>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</si>
  <si>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</si>
  <si>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</si>
  <si>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</si>
  <si>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</si>
  <si>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</si>
  <si>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</si>
  <si>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</si>
  <si>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НАЛОГОВЫЕ И НЕНАЛОГОВЫЕ ДОХОДЫ</t>
  </si>
  <si>
    <t>00</t>
  </si>
  <si>
    <t>000</t>
  </si>
  <si>
    <t>0000</t>
  </si>
  <si>
    <t>НАЛОГИ НА ПРИБЫЛЬ, ДОХОДЫ</t>
  </si>
  <si>
    <t>01</t>
  </si>
  <si>
    <t>110</t>
  </si>
  <si>
    <t>010</t>
  </si>
  <si>
    <t>02</t>
  </si>
  <si>
    <t>020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</si>
  <si>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</si>
  <si>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</si>
  <si>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</si>
  <si>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</si>
  <si>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</si>
  <si>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</si>
  <si>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</si>
  <si>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</si>
  <si>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</si>
  <si>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</si>
  <si>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</si>
  <si>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</si>
  <si>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120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</si>
  <si>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</si>
  <si>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</si>
  <si>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</si>
  <si>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код главного администратора доходов  бюджета</t>
  </si>
  <si>
    <t>Наименование главного администратора доходов бюджета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</si>
  <si>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</si>
  <si>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</si>
  <si>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05</t>
  </si>
  <si>
    <t>050</t>
  </si>
  <si>
    <t>06</t>
  </si>
  <si>
    <t>11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</si>
  <si>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</si>
  <si>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</si>
  <si>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14</t>
  </si>
  <si>
    <t>140</t>
  </si>
  <si>
    <t>ШТРАФЫ, САНКЦИИ, ВОЗМЕЩЕНИЕ УЩЕРБА</t>
  </si>
  <si>
    <t>16</t>
  </si>
  <si>
    <t>Штрафы, санкции, возмещение ущерба</t>
  </si>
  <si>
    <t>10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</si>
  <si>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</si>
  <si>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</si>
  <si>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субсидии</t>
  </si>
  <si>
    <t>Субвенции местным бюджетам на выполнение передаваемых полномочий субъектов Российской Федерации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</si>
  <si>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</si>
  <si>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</si>
  <si>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</si>
  <si>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</si>
  <si>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</si>
  <si>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</si>
  <si>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</si>
  <si>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</si>
  <si>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</si>
  <si>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</si>
  <si>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Доходы от реализации имущества, находящегося в государственной и муниципальной собственности (за исключением движимого имущства бюджетных и автономных учреждений, а также имущества государственных и муниципальных унитарных предприятий, в том числе казенных)</t>
  </si>
  <si>
    <t>992</t>
  </si>
  <si>
    <t>053</t>
  </si>
  <si>
    <t>Денежные взыскания (штрафы) за нарушение бюджетного законодательства Российской Федерации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</si>
  <si>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</si>
  <si>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30</t>
  </si>
  <si>
    <t>35</t>
  </si>
  <si>
    <t>118</t>
  </si>
  <si>
    <t>40</t>
  </si>
  <si>
    <t>014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</si>
  <si>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</si>
  <si>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25</t>
  </si>
  <si>
    <t>467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</si>
  <si>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</si>
  <si>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29</t>
  </si>
  <si>
    <t>Дотации бюджетам сельских поселений на выравнивание бюджетной обеспеченности</t>
  </si>
  <si>
    <t>Реестр источников доходов бюджета Каневского сельского поселения Каневского района</t>
  </si>
  <si>
    <t>025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</si>
  <si>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</si>
  <si>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Администрация Каневского сельского поселения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</si>
  <si>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</si>
  <si>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Федеральная налоговая служба</t>
  </si>
  <si>
    <t>035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</si>
  <si>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</si>
  <si>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015</t>
  </si>
  <si>
    <t>07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</si>
  <si>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</si>
  <si>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430</t>
  </si>
  <si>
    <t>821</t>
  </si>
  <si>
    <t>ШТРАФЫ, САНКЦИИ, ВОЗМЕЩЕНИЕ УЩЕРБА 
Денежные взыскания (штрафы), установленные законами субъектов Российской Федерации за несоблюдение муниципальных правовых актов</t>
  </si>
  <si>
    <t>ШТРАФЫ, САНКЦИИ, ВОЗМЕЩЕНИЕ УЩЕРБА
Прочие поступления от денежных взысканий (штрафов) и иных сумм в возмещение ущерба, зачисляемые в бюджеты сельских поселений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</si>
  <si>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</si>
  <si>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 xml:space="preserve">992 </t>
  </si>
  <si>
    <t>Департамент имущественнх отношений Краснодарского края</t>
  </si>
  <si>
    <t>13</t>
  </si>
  <si>
    <t>995</t>
  </si>
  <si>
    <t>130</t>
  </si>
  <si>
    <t>Прочие доходы от компенсации затрат бюджетов сельских поселений</t>
  </si>
  <si>
    <t>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</si>
  <si>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</si>
  <si>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Федеральное казначейство </t>
  </si>
  <si>
    <t>17</t>
  </si>
  <si>
    <t>180</t>
  </si>
  <si>
    <t>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</si>
  <si>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</si>
  <si>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Каневское сельское поселение Каневского района</t>
  </si>
  <si>
    <t>А.А.Иванов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</si>
  <si>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</si>
  <si>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19</t>
  </si>
  <si>
    <t>Итого</t>
  </si>
  <si>
    <t>Финансово-экономический отдел администрации Каневского сельского поселения Каневского района</t>
  </si>
  <si>
    <t>УТВЕРЖДАЮ</t>
  </si>
  <si>
    <t>231</t>
  </si>
  <si>
    <t>241</t>
  </si>
  <si>
    <t>251</t>
  </si>
  <si>
    <t>261</t>
  </si>
  <si>
    <t>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</si>
  <si>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</si>
  <si>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816</t>
  </si>
  <si>
    <t>33</t>
  </si>
  <si>
    <t>Министерство экономики Краснодарского края</t>
  </si>
  <si>
    <t>ШТРАФЫ, САНКЦИИ, ВОЗМЕЩЕНИЕ УЩЕРБА
Денежные взыскания (штрафы) за нарушение бюджетного законодательства (в части бюджетов сельских поселений)</t>
  </si>
  <si>
    <t>910</t>
  </si>
  <si>
    <t>18</t>
  </si>
  <si>
    <t>Денежные взыскания (штрафы) за нарушение бюджетного законодательства (в части бюджетов сельских поселений)</t>
  </si>
  <si>
    <t>Прочие неналоговые доходы бюджетов сельских поселений</t>
  </si>
  <si>
    <t>09</t>
  </si>
  <si>
    <t>2100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</si>
  <si>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</si>
  <si>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60</t>
  </si>
  <si>
    <t>Возврат остатков субсидий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</si>
  <si>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</si>
  <si>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Дотации бюджетам сельских поселений</t>
  </si>
  <si>
    <t>15</t>
  </si>
  <si>
    <t>001</t>
  </si>
  <si>
    <t>Дотации бюджетам сельских поселений на поддержку мер по обеспечению сбалансированности бюджета</t>
  </si>
  <si>
    <t>Иные штрафа, неусточки,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 сельского поселения).</t>
  </si>
  <si>
    <t>Дотации бюджетам сельских поселений на выравнивание бюджетной обеспеченности из бюджетов муниципальных районов</t>
  </si>
  <si>
    <t>Субсидии бюджетам сельских поселений на софинансирование капитальных вложений в объекты муниципальной собственности</t>
  </si>
  <si>
    <t>20</t>
  </si>
  <si>
    <t>077</t>
  </si>
  <si>
    <t>Межбюджетные трансферты</t>
  </si>
  <si>
    <t>123</t>
  </si>
  <si>
    <t>Контрольно-счетная палата МО Каневской район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</si>
  <si>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</si>
  <si>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</si>
  <si>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Глава Каневского сельского </t>
  </si>
  <si>
    <t>поселения Каневского района</t>
  </si>
  <si>
    <t>________________ В.Б. Репин</t>
  </si>
  <si>
    <t>045</t>
  </si>
  <si>
    <t>23</t>
  </si>
  <si>
    <t>Доходы от денежных взысканий (штрафов), поступающие в счет погашения задолженности, образовавшейся до 1 января 2020 года, подлежащие зачислению в бюджет муниципального образования по нормативам, действовавшим в 2019 году</t>
  </si>
  <si>
    <t>154</t>
  </si>
  <si>
    <t>Финансовое управление администрации МО Каневской район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</si>
  <si>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</si>
  <si>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</si>
  <si>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Невыясненные поступления, зачисляемые в бюджеты сельских поселений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</si>
  <si>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</si>
  <si>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080</t>
  </si>
  <si>
    <t>Субсидии бюджетам сельских поселений на реализацию программ формирования современной городской среды</t>
  </si>
  <si>
    <t>555</t>
  </si>
  <si>
    <t>647</t>
  </si>
  <si>
    <t>090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</si>
  <si>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</si>
  <si>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Административные штрафы, установленные главой 19 Кодекса РФ об административных  правонарушениях, за административные правонарушения против порядка управления, выявленые должностными лицами органов муниципального контроля</t>
  </si>
  <si>
    <t>Земельный налог (по обязательствам, возникшим до 1 января 2006 года), мобилизуемый на территориях сельских поселений</t>
  </si>
  <si>
    <t>Субсидии бюджетам сельских поселений на строительство и реконструкцию (модернизацию) объектов питьевого водоснабжения</t>
  </si>
  <si>
    <t>243</t>
  </si>
  <si>
    <t>Прочие межбюджетные трансферты, передаваемые бюджетам сельских поселений</t>
  </si>
  <si>
    <t>49</t>
  </si>
  <si>
    <t xml:space="preserve">Заместитель главы Каневского сельского поселения Каневского района </t>
  </si>
  <si>
    <t>Доходы от перечисления части прибыли , остающейся после уплаты налогов и иных обязательных платежей муп, созданных сельскими поселениями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</si>
  <si>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</si>
  <si>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</si>
  <si>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</si>
  <si>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905</t>
  </si>
  <si>
    <t>032</t>
  </si>
  <si>
    <t>Прочие дотации</t>
  </si>
  <si>
    <t>на 01 октября 2024 года</t>
  </si>
  <si>
    <t>Показатели прогноза доходов в 2024 году в соответствии с решением Совета Каневского сельского поселения по состоянию на 01.10.2024 г.</t>
  </si>
  <si>
    <t xml:space="preserve">Показатели кассовых поступлений в 2024 году (по состоянию на 01.10.2024 г.) в бюджет </t>
  </si>
  <si>
    <t>Оценка исполнения 2024 года</t>
  </si>
  <si>
    <t>Показатели прогноза доходов бюджета на 2025 год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</si>
  <si>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</si>
  <si>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</si>
  <si>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063</t>
  </si>
  <si>
    <t>073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</si>
  <si>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</si>
  <si>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203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</si>
  <si>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</si>
  <si>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902</t>
  </si>
  <si>
    <t>Туристический налог</t>
  </si>
  <si>
    <t>"01"  октября  2024 г.</t>
  </si>
</sst>
</file>

<file path=xl/styles.xml><?xml version="1.0" encoding="utf-8"?>
<styleSheet xmlns="http://schemas.openxmlformats.org/spreadsheetml/2006/main">
  <numFmts count="1">
    <numFmt numFmtId="164" formatCode="&quot;&quot;###,##0.00"/>
  </numFmts>
  <fonts count="2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Arimo"/>
      <family val="2"/>
      <charset val="204"/>
    </font>
    <font>
      <sz val="14"/>
      <color indexed="8"/>
      <name val="Arimo"/>
      <family val="2"/>
      <charset val="204"/>
    </font>
    <font>
      <sz val="12"/>
      <color indexed="8"/>
      <name val="Arimo"/>
      <family val="2"/>
      <charset val="204"/>
    </font>
    <font>
      <sz val="12"/>
      <name val="Arimo"/>
      <family val="2"/>
      <charset val="204"/>
    </font>
    <font>
      <sz val="11"/>
      <color indexed="12"/>
      <name val="Arimo"/>
      <family val="2"/>
      <charset val="204"/>
    </font>
    <font>
      <b/>
      <sz val="12"/>
      <color indexed="8"/>
      <name val="Arimo"/>
      <family val="2"/>
      <charset val="204"/>
    </font>
    <font>
      <sz val="18"/>
      <color indexed="8"/>
      <name val="Arimo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Arimo"/>
      <family val="2"/>
      <charset val="204"/>
    </font>
    <font>
      <sz val="14"/>
      <color rgb="FFFF0000"/>
      <name val="Arimo"/>
      <family val="2"/>
      <charset val="204"/>
    </font>
    <font>
      <sz val="12"/>
      <color rgb="FFFF0000"/>
      <name val="Arimo"/>
      <family val="2"/>
      <charset val="204"/>
    </font>
    <font>
      <sz val="14"/>
      <name val="Arimo"/>
      <family val="2"/>
      <charset val="204"/>
    </font>
    <font>
      <sz val="11"/>
      <name val="Arimo"/>
      <family val="2"/>
      <charset val="204"/>
    </font>
    <font>
      <u/>
      <sz val="14"/>
      <name val="Arimo"/>
      <family val="2"/>
      <charset val="204"/>
    </font>
    <font>
      <b/>
      <sz val="12"/>
      <name val="Arimo"/>
      <family val="2"/>
      <charset val="204"/>
    </font>
    <font>
      <sz val="10"/>
      <name val="Arimo"/>
      <family val="2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Arimo"/>
      <family val="2"/>
      <charset val="204"/>
    </font>
    <font>
      <sz val="12"/>
      <name val="Arimo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4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Fill="1"/>
    <xf numFmtId="0" fontId="12" fillId="0" borderId="0" xfId="0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/>
    <xf numFmtId="4" fontId="5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" fontId="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14" fillId="0" borderId="0" xfId="0" applyFont="1" applyFill="1"/>
    <xf numFmtId="164" fontId="16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9" fillId="0" borderId="0" xfId="0" applyFont="1"/>
    <xf numFmtId="0" fontId="8" fillId="0" borderId="0" xfId="0" applyFont="1" applyAlignment="1"/>
    <xf numFmtId="0" fontId="3" fillId="0" borderId="0" xfId="0" applyFont="1" applyAlignment="1"/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164" fontId="16" fillId="0" borderId="0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0" xfId="0" applyFont="1"/>
    <xf numFmtId="0" fontId="5" fillId="0" borderId="7" xfId="0" applyFont="1" applyFill="1" applyBorder="1" applyAlignment="1">
      <alignment horizontal="left" vertical="center" wrapText="1"/>
    </xf>
    <xf numFmtId="4" fontId="12" fillId="0" borderId="0" xfId="0" applyNumberFormat="1" applyFont="1"/>
    <xf numFmtId="0" fontId="23" fillId="0" borderId="0" xfId="0" applyFont="1"/>
    <xf numFmtId="0" fontId="24" fillId="2" borderId="1" xfId="0" applyNumberFormat="1" applyFont="1" applyFill="1" applyBorder="1" applyAlignment="1">
      <alignment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2"/>
    <cellStyle name="Обычный 2 3" xfId="3"/>
    <cellStyle name="Обычн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36"/>
  <sheetViews>
    <sheetView tabSelected="1" topLeftCell="A94" zoomScale="70" zoomScaleNormal="70" workbookViewId="0">
      <selection activeCell="N14" sqref="N14"/>
    </sheetView>
  </sheetViews>
  <sheetFormatPr defaultColWidth="9.140625" defaultRowHeight="15"/>
  <cols>
    <col min="1" max="1" width="34.28515625" style="1" customWidth="1"/>
    <col min="2" max="2" width="13.85546875" style="2" customWidth="1"/>
    <col min="3" max="5" width="8.42578125" style="2" customWidth="1"/>
    <col min="6" max="6" width="9.7109375" style="2" customWidth="1"/>
    <col min="7" max="7" width="8.42578125" style="2" customWidth="1"/>
    <col min="8" max="8" width="11.140625" style="2" customWidth="1"/>
    <col min="9" max="9" width="12.85546875" style="2" customWidth="1"/>
    <col min="10" max="10" width="42" style="1" customWidth="1"/>
    <col min="11" max="11" width="23.7109375" style="1" customWidth="1"/>
    <col min="12" max="12" width="17.28515625" style="19" customWidth="1"/>
    <col min="13" max="13" width="22.7109375" style="4" customWidth="1"/>
    <col min="14" max="14" width="16.28515625" style="4" customWidth="1"/>
    <col min="15" max="15" width="24.42578125" style="27" customWidth="1"/>
    <col min="16" max="16" width="19.42578125" style="4" customWidth="1"/>
    <col min="17" max="17" width="18.85546875" style="2" customWidth="1"/>
    <col min="18" max="16384" width="9.140625" style="2"/>
  </cols>
  <sheetData>
    <row r="1" spans="1:16" ht="18.75">
      <c r="L1" s="76" t="s">
        <v>127</v>
      </c>
      <c r="M1" s="76"/>
      <c r="N1" s="76"/>
      <c r="O1" s="76"/>
    </row>
    <row r="2" spans="1:16" ht="18.75">
      <c r="L2" s="77" t="s">
        <v>162</v>
      </c>
      <c r="M2" s="77"/>
      <c r="N2" s="77"/>
      <c r="O2" s="77"/>
    </row>
    <row r="3" spans="1:16" ht="18.75">
      <c r="L3" s="77" t="s">
        <v>163</v>
      </c>
      <c r="M3" s="77"/>
      <c r="N3" s="77"/>
      <c r="O3" s="77"/>
    </row>
    <row r="4" spans="1:16" ht="18.75">
      <c r="L4" s="77" t="s">
        <v>164</v>
      </c>
      <c r="M4" s="77"/>
      <c r="N4" s="77"/>
      <c r="O4" s="77"/>
    </row>
    <row r="5" spans="1:16" ht="18.75">
      <c r="L5" s="77" t="s">
        <v>208</v>
      </c>
      <c r="M5" s="77"/>
      <c r="N5" s="77"/>
      <c r="O5" s="77"/>
    </row>
    <row r="6" spans="1:16" ht="18.75">
      <c r="L6" s="63"/>
      <c r="M6" s="43"/>
      <c r="N6" s="43"/>
      <c r="O6" s="60"/>
    </row>
    <row r="8" spans="1:16" ht="23.25">
      <c r="A8" s="67" t="s">
        <v>92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44"/>
    </row>
    <row r="9" spans="1:16" ht="18">
      <c r="D9" s="3"/>
      <c r="E9" s="3"/>
      <c r="F9" s="3"/>
      <c r="G9" s="3"/>
      <c r="H9" s="3"/>
      <c r="I9" s="3"/>
      <c r="J9" s="3"/>
      <c r="K9" s="3"/>
      <c r="L9" s="18"/>
      <c r="M9" s="13"/>
    </row>
    <row r="10" spans="1:16" ht="18">
      <c r="A10" s="68" t="s">
        <v>194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45"/>
    </row>
    <row r="11" spans="1:16" ht="18">
      <c r="A11" s="15"/>
      <c r="B11" s="16"/>
      <c r="C11" s="16"/>
      <c r="D11" s="17"/>
      <c r="E11" s="17"/>
      <c r="F11" s="17"/>
      <c r="G11" s="17"/>
      <c r="H11" s="17"/>
      <c r="I11" s="17"/>
      <c r="J11" s="17"/>
      <c r="K11" s="17"/>
      <c r="L11" s="18"/>
      <c r="M11" s="18"/>
      <c r="N11" s="19"/>
    </row>
    <row r="12" spans="1:16" s="22" customFormat="1" ht="18">
      <c r="A12" s="72" t="s">
        <v>4</v>
      </c>
      <c r="B12" s="72"/>
      <c r="C12" s="72"/>
      <c r="F12" s="23"/>
      <c r="G12" s="24" t="s">
        <v>126</v>
      </c>
      <c r="I12" s="23"/>
      <c r="J12" s="25"/>
      <c r="K12" s="25"/>
      <c r="L12" s="18"/>
      <c r="M12" s="26"/>
      <c r="N12" s="27"/>
      <c r="O12" s="27"/>
      <c r="P12" s="27"/>
    </row>
    <row r="13" spans="1:16" s="22" customFormat="1" ht="18">
      <c r="A13" s="28" t="s">
        <v>5</v>
      </c>
      <c r="B13" s="29"/>
      <c r="F13" s="25"/>
      <c r="G13" s="24" t="s">
        <v>121</v>
      </c>
      <c r="I13" s="25"/>
      <c r="J13" s="25"/>
      <c r="K13" s="25"/>
      <c r="L13" s="18"/>
      <c r="M13" s="26"/>
      <c r="N13" s="27"/>
      <c r="O13" s="27"/>
      <c r="P13" s="27"/>
    </row>
    <row r="14" spans="1:16" s="22" customFormat="1" ht="18">
      <c r="A14" s="28" t="s">
        <v>6</v>
      </c>
      <c r="D14" s="25"/>
      <c r="F14" s="25"/>
      <c r="G14" s="28" t="s">
        <v>7</v>
      </c>
      <c r="I14" s="25"/>
      <c r="J14" s="25"/>
      <c r="K14" s="25"/>
      <c r="L14" s="18"/>
      <c r="M14" s="26"/>
      <c r="N14" s="27"/>
      <c r="O14" s="27"/>
      <c r="P14" s="27"/>
    </row>
    <row r="15" spans="1:16">
      <c r="A15" s="15"/>
      <c r="B15" s="16"/>
      <c r="C15" s="16"/>
      <c r="D15" s="16"/>
      <c r="E15" s="16"/>
      <c r="F15" s="16"/>
      <c r="G15" s="16"/>
      <c r="H15" s="16"/>
      <c r="I15" s="16"/>
      <c r="J15" s="15"/>
      <c r="K15" s="15"/>
      <c r="M15" s="19"/>
      <c r="N15" s="19"/>
    </row>
    <row r="16" spans="1:16">
      <c r="A16" s="15"/>
      <c r="B16" s="16"/>
      <c r="C16" s="16"/>
      <c r="D16" s="16"/>
      <c r="E16" s="16"/>
      <c r="F16" s="16"/>
      <c r="G16" s="16"/>
      <c r="H16" s="16"/>
      <c r="I16" s="16"/>
      <c r="J16" s="15"/>
      <c r="K16" s="15"/>
      <c r="L16" s="20"/>
      <c r="M16" s="20"/>
      <c r="N16" s="19"/>
    </row>
    <row r="17" spans="1:20" s="5" customFormat="1">
      <c r="A17" s="73" t="s">
        <v>8</v>
      </c>
      <c r="B17" s="71" t="s">
        <v>9</v>
      </c>
      <c r="C17" s="71"/>
      <c r="D17" s="71"/>
      <c r="E17" s="71"/>
      <c r="F17" s="71"/>
      <c r="G17" s="71"/>
      <c r="H17" s="71"/>
      <c r="I17" s="71"/>
      <c r="J17" s="71" t="s">
        <v>10</v>
      </c>
      <c r="K17" s="71" t="s">
        <v>47</v>
      </c>
      <c r="L17" s="70" t="s">
        <v>195</v>
      </c>
      <c r="M17" s="70" t="s">
        <v>196</v>
      </c>
      <c r="N17" s="70" t="s">
        <v>197</v>
      </c>
      <c r="O17" s="70" t="s">
        <v>198</v>
      </c>
    </row>
    <row r="18" spans="1:20" s="5" customFormat="1">
      <c r="A18" s="74"/>
      <c r="B18" s="71" t="s">
        <v>46</v>
      </c>
      <c r="C18" s="71" t="s">
        <v>11</v>
      </c>
      <c r="D18" s="71"/>
      <c r="E18" s="71"/>
      <c r="F18" s="71"/>
      <c r="G18" s="71"/>
      <c r="H18" s="71" t="s">
        <v>12</v>
      </c>
      <c r="I18" s="71"/>
      <c r="J18" s="71"/>
      <c r="K18" s="71"/>
      <c r="L18" s="70"/>
      <c r="M18" s="70"/>
      <c r="N18" s="70"/>
      <c r="O18" s="70"/>
    </row>
    <row r="19" spans="1:20" s="5" customFormat="1" ht="144" customHeight="1">
      <c r="A19" s="75"/>
      <c r="B19" s="71"/>
      <c r="C19" s="41" t="s">
        <v>13</v>
      </c>
      <c r="D19" s="41" t="s">
        <v>14</v>
      </c>
      <c r="E19" s="41" t="s">
        <v>15</v>
      </c>
      <c r="F19" s="41" t="s">
        <v>16</v>
      </c>
      <c r="G19" s="41" t="s">
        <v>17</v>
      </c>
      <c r="H19" s="41" t="s">
        <v>18</v>
      </c>
      <c r="I19" s="41" t="s">
        <v>19</v>
      </c>
      <c r="J19" s="71"/>
      <c r="K19" s="71"/>
      <c r="L19" s="70"/>
      <c r="M19" s="70"/>
      <c r="N19" s="70"/>
      <c r="O19" s="70"/>
    </row>
    <row r="20" spans="1:20" ht="31.5">
      <c r="A20" s="46" t="s">
        <v>20</v>
      </c>
      <c r="B20" s="47"/>
      <c r="C20" s="48">
        <v>1</v>
      </c>
      <c r="D20" s="49" t="s">
        <v>21</v>
      </c>
      <c r="E20" s="49" t="s">
        <v>21</v>
      </c>
      <c r="F20" s="49" t="s">
        <v>22</v>
      </c>
      <c r="G20" s="49" t="s">
        <v>21</v>
      </c>
      <c r="H20" s="49" t="s">
        <v>23</v>
      </c>
      <c r="I20" s="49" t="s">
        <v>22</v>
      </c>
      <c r="J20" s="46"/>
      <c r="K20" s="50"/>
      <c r="L20" s="51">
        <f t="shared" ref="L20:N20" si="0">SUM(L21+L30+L37+L40+L44+L50+L56+L62+L80+L61+L79+L36)</f>
        <v>291885.8</v>
      </c>
      <c r="M20" s="51">
        <f t="shared" si="0"/>
        <v>163796.80861089999</v>
      </c>
      <c r="N20" s="51">
        <f t="shared" si="0"/>
        <v>259867.96299999999</v>
      </c>
      <c r="O20" s="51">
        <f>SUM(O21+O30+O37+O40+O44+O50+O56+O62+O80+O61+O79+O36)</f>
        <v>295856</v>
      </c>
      <c r="P20" s="2"/>
    </row>
    <row r="21" spans="1:20" ht="30">
      <c r="A21" s="11" t="s">
        <v>24</v>
      </c>
      <c r="B21" s="6"/>
      <c r="C21" s="6">
        <v>1</v>
      </c>
      <c r="D21" s="7" t="s">
        <v>25</v>
      </c>
      <c r="E21" s="7" t="s">
        <v>21</v>
      </c>
      <c r="F21" s="7" t="s">
        <v>22</v>
      </c>
      <c r="G21" s="7" t="s">
        <v>21</v>
      </c>
      <c r="H21" s="7" t="s">
        <v>23</v>
      </c>
      <c r="I21" s="7" t="s">
        <v>22</v>
      </c>
      <c r="J21" s="11" t="s">
        <v>24</v>
      </c>
      <c r="K21" s="8"/>
      <c r="L21" s="30">
        <f>L22</f>
        <v>165290.79999999999</v>
      </c>
      <c r="M21" s="30">
        <f t="shared" ref="M21:O21" si="1">M22</f>
        <v>99270.168800899992</v>
      </c>
      <c r="N21" s="30">
        <f>N22</f>
        <v>134620</v>
      </c>
      <c r="O21" s="30">
        <f t="shared" si="1"/>
        <v>165290</v>
      </c>
      <c r="P21" s="2"/>
    </row>
    <row r="22" spans="1:20" s="10" customFormat="1" ht="30">
      <c r="A22" s="11" t="s">
        <v>30</v>
      </c>
      <c r="B22" s="6">
        <v>182</v>
      </c>
      <c r="C22" s="6">
        <v>1</v>
      </c>
      <c r="D22" s="7" t="s">
        <v>25</v>
      </c>
      <c r="E22" s="7" t="s">
        <v>28</v>
      </c>
      <c r="F22" s="7" t="s">
        <v>22</v>
      </c>
      <c r="G22" s="7" t="s">
        <v>25</v>
      </c>
      <c r="H22" s="7" t="s">
        <v>23</v>
      </c>
      <c r="I22" s="7" t="s">
        <v>26</v>
      </c>
      <c r="J22" s="11" t="s">
        <v>30</v>
      </c>
      <c r="K22" s="8" t="s">
        <v>97</v>
      </c>
      <c r="L22" s="30">
        <f>SUM(L23:L29)</f>
        <v>165290.79999999999</v>
      </c>
      <c r="M22" s="30">
        <f>SUM(M23:M29)</f>
        <v>99270.168800899992</v>
      </c>
      <c r="N22" s="30">
        <f>SUM(N23:N29)</f>
        <v>134620</v>
      </c>
      <c r="O22" s="30">
        <f>SUM(O23:O26)</f>
        <v>165290</v>
      </c>
      <c r="P22" s="33"/>
      <c r="Q22" s="33"/>
      <c r="R22" s="9"/>
      <c r="S22" s="9"/>
      <c r="T22" s="9"/>
    </row>
    <row r="23" spans="1:20" ht="135">
      <c r="A23" s="11" t="s">
        <v>30</v>
      </c>
      <c r="B23" s="6">
        <v>182</v>
      </c>
      <c r="C23" s="6">
        <v>1</v>
      </c>
      <c r="D23" s="7" t="s">
        <v>25</v>
      </c>
      <c r="E23" s="7" t="s">
        <v>28</v>
      </c>
      <c r="F23" s="7" t="s">
        <v>27</v>
      </c>
      <c r="G23" s="7" t="s">
        <v>25</v>
      </c>
      <c r="H23" s="7" t="s">
        <v>23</v>
      </c>
      <c r="I23" s="7" t="s">
        <v>26</v>
      </c>
      <c r="J23" s="11" t="s">
        <v>31</v>
      </c>
      <c r="K23" s="8" t="s">
        <v>97</v>
      </c>
      <c r="L23" s="30">
        <f>155354.8+6</f>
        <v>155360.79999999999</v>
      </c>
      <c r="M23" s="30">
        <f>87901.7979409+33.53777</f>
        <v>87935.335710899992</v>
      </c>
      <c r="N23" s="30">
        <v>120000</v>
      </c>
      <c r="O23" s="30">
        <v>165290</v>
      </c>
      <c r="P23" s="33"/>
    </row>
    <row r="24" spans="1:20" ht="195">
      <c r="A24" s="11" t="s">
        <v>30</v>
      </c>
      <c r="B24" s="6">
        <v>182</v>
      </c>
      <c r="C24" s="6">
        <v>1</v>
      </c>
      <c r="D24" s="7" t="s">
        <v>25</v>
      </c>
      <c r="E24" s="7" t="s">
        <v>28</v>
      </c>
      <c r="F24" s="7" t="s">
        <v>29</v>
      </c>
      <c r="G24" s="7" t="s">
        <v>25</v>
      </c>
      <c r="H24" s="7" t="s">
        <v>23</v>
      </c>
      <c r="I24" s="7" t="s">
        <v>26</v>
      </c>
      <c r="J24" s="11" t="s">
        <v>32</v>
      </c>
      <c r="K24" s="8" t="s">
        <v>97</v>
      </c>
      <c r="L24" s="30">
        <f>1204+1</f>
        <v>1205</v>
      </c>
      <c r="M24" s="30">
        <f>1352.73452+0.15</f>
        <v>1352.8845200000001</v>
      </c>
      <c r="N24" s="30">
        <v>1800</v>
      </c>
      <c r="O24" s="30">
        <v>0</v>
      </c>
      <c r="P24" s="2"/>
    </row>
    <row r="25" spans="1:20" s="10" customFormat="1" ht="75">
      <c r="A25" s="11" t="s">
        <v>30</v>
      </c>
      <c r="B25" s="6">
        <v>182</v>
      </c>
      <c r="C25" s="6">
        <v>1</v>
      </c>
      <c r="D25" s="7" t="s">
        <v>25</v>
      </c>
      <c r="E25" s="7" t="s">
        <v>28</v>
      </c>
      <c r="F25" s="7" t="s">
        <v>33</v>
      </c>
      <c r="G25" s="7" t="s">
        <v>25</v>
      </c>
      <c r="H25" s="7" t="s">
        <v>23</v>
      </c>
      <c r="I25" s="7" t="s">
        <v>26</v>
      </c>
      <c r="J25" s="11" t="s">
        <v>34</v>
      </c>
      <c r="K25" s="8" t="s">
        <v>97</v>
      </c>
      <c r="L25" s="30">
        <f>2950+1</f>
        <v>2951</v>
      </c>
      <c r="M25" s="30">
        <f>4049.85482+9.59169</f>
        <v>4059.4465100000002</v>
      </c>
      <c r="N25" s="30">
        <v>5000</v>
      </c>
      <c r="O25" s="30">
        <v>0</v>
      </c>
      <c r="P25" s="22"/>
      <c r="Q25" s="22"/>
      <c r="R25" s="9"/>
      <c r="S25" s="9"/>
      <c r="T25" s="9"/>
    </row>
    <row r="26" spans="1:20" ht="157.5" customHeight="1">
      <c r="A26" s="11" t="s">
        <v>30</v>
      </c>
      <c r="B26" s="6">
        <v>182</v>
      </c>
      <c r="C26" s="6">
        <v>1</v>
      </c>
      <c r="D26" s="7" t="s">
        <v>25</v>
      </c>
      <c r="E26" s="7" t="s">
        <v>28</v>
      </c>
      <c r="F26" s="7" t="s">
        <v>35</v>
      </c>
      <c r="G26" s="7" t="s">
        <v>25</v>
      </c>
      <c r="H26" s="7" t="s">
        <v>23</v>
      </c>
      <c r="I26" s="7" t="s">
        <v>26</v>
      </c>
      <c r="J26" s="11" t="s">
        <v>36</v>
      </c>
      <c r="K26" s="8" t="s">
        <v>97</v>
      </c>
      <c r="L26" s="30">
        <v>0</v>
      </c>
      <c r="M26" s="30">
        <f>-3.53365</f>
        <v>-3.5336500000000002</v>
      </c>
      <c r="N26" s="30">
        <v>0</v>
      </c>
      <c r="O26" s="30">
        <v>0</v>
      </c>
      <c r="P26" s="2"/>
    </row>
    <row r="27" spans="1:20" ht="268.5" customHeight="1">
      <c r="A27" s="11" t="s">
        <v>30</v>
      </c>
      <c r="B27" s="6">
        <v>182</v>
      </c>
      <c r="C27" s="6">
        <v>1</v>
      </c>
      <c r="D27" s="7" t="s">
        <v>25</v>
      </c>
      <c r="E27" s="7" t="s">
        <v>28</v>
      </c>
      <c r="F27" s="7" t="s">
        <v>174</v>
      </c>
      <c r="G27" s="7" t="s">
        <v>25</v>
      </c>
      <c r="H27" s="7" t="s">
        <v>23</v>
      </c>
      <c r="I27" s="7" t="s">
        <v>26</v>
      </c>
      <c r="J27" s="11" t="s">
        <v>188</v>
      </c>
      <c r="K27" s="8" t="s">
        <v>97</v>
      </c>
      <c r="L27" s="30">
        <f>3740</f>
        <v>3740</v>
      </c>
      <c r="M27" s="30">
        <f>3830.72954</f>
        <v>3830.7295399999998</v>
      </c>
      <c r="N27" s="30">
        <v>5000</v>
      </c>
      <c r="O27" s="30">
        <v>0</v>
      </c>
      <c r="P27" s="2"/>
    </row>
    <row r="28" spans="1:20" ht="90">
      <c r="A28" s="11" t="s">
        <v>30</v>
      </c>
      <c r="B28" s="6">
        <v>182</v>
      </c>
      <c r="C28" s="6">
        <v>1</v>
      </c>
      <c r="D28" s="7" t="s">
        <v>25</v>
      </c>
      <c r="E28" s="7" t="s">
        <v>28</v>
      </c>
      <c r="F28" s="7" t="s">
        <v>112</v>
      </c>
      <c r="G28" s="7" t="s">
        <v>25</v>
      </c>
      <c r="H28" s="7" t="s">
        <v>23</v>
      </c>
      <c r="I28" s="7" t="s">
        <v>26</v>
      </c>
      <c r="J28" s="11" t="s">
        <v>189</v>
      </c>
      <c r="K28" s="8" t="s">
        <v>97</v>
      </c>
      <c r="L28" s="30">
        <f>1234</f>
        <v>1234</v>
      </c>
      <c r="M28" s="30">
        <v>1283.42266</v>
      </c>
      <c r="N28" s="30">
        <v>1720</v>
      </c>
      <c r="O28" s="30">
        <v>0</v>
      </c>
      <c r="P28" s="2"/>
    </row>
    <row r="29" spans="1:20" ht="90">
      <c r="A29" s="11" t="s">
        <v>30</v>
      </c>
      <c r="B29" s="6">
        <v>182</v>
      </c>
      <c r="C29" s="6">
        <v>1</v>
      </c>
      <c r="D29" s="7" t="s">
        <v>25</v>
      </c>
      <c r="E29" s="7" t="s">
        <v>28</v>
      </c>
      <c r="F29" s="7" t="s">
        <v>57</v>
      </c>
      <c r="G29" s="7" t="s">
        <v>25</v>
      </c>
      <c r="H29" s="7" t="s">
        <v>23</v>
      </c>
      <c r="I29" s="7" t="s">
        <v>26</v>
      </c>
      <c r="J29" s="11" t="s">
        <v>190</v>
      </c>
      <c r="K29" s="8" t="s">
        <v>97</v>
      </c>
      <c r="L29" s="30">
        <f>800</f>
        <v>800</v>
      </c>
      <c r="M29" s="30">
        <v>811.88351</v>
      </c>
      <c r="N29" s="30">
        <v>1100</v>
      </c>
      <c r="O29" s="30">
        <v>0</v>
      </c>
      <c r="P29" s="2"/>
    </row>
    <row r="30" spans="1:20" ht="75">
      <c r="A30" s="66" t="s">
        <v>37</v>
      </c>
      <c r="B30" s="6"/>
      <c r="C30" s="6">
        <v>1</v>
      </c>
      <c r="D30" s="7" t="s">
        <v>38</v>
      </c>
      <c r="E30" s="7" t="s">
        <v>21</v>
      </c>
      <c r="F30" s="7" t="s">
        <v>22</v>
      </c>
      <c r="G30" s="7" t="s">
        <v>21</v>
      </c>
      <c r="H30" s="7" t="s">
        <v>23</v>
      </c>
      <c r="I30" s="7" t="s">
        <v>22</v>
      </c>
      <c r="J30" s="11" t="s">
        <v>37</v>
      </c>
      <c r="K30" s="52"/>
      <c r="L30" s="30">
        <f>L31</f>
        <v>16119</v>
      </c>
      <c r="M30" s="30">
        <f t="shared" ref="M30" si="2">M31</f>
        <v>12791.082399999999</v>
      </c>
      <c r="N30" s="30">
        <f>N31</f>
        <v>16118</v>
      </c>
      <c r="O30" s="30">
        <f>O31</f>
        <v>16120</v>
      </c>
      <c r="P30" s="2"/>
    </row>
    <row r="31" spans="1:20" ht="75">
      <c r="A31" s="11" t="s">
        <v>37</v>
      </c>
      <c r="B31" s="6">
        <v>182</v>
      </c>
      <c r="C31" s="6" t="s">
        <v>39</v>
      </c>
      <c r="D31" s="7" t="s">
        <v>38</v>
      </c>
      <c r="E31" s="7" t="s">
        <v>28</v>
      </c>
      <c r="F31" s="7" t="s">
        <v>132</v>
      </c>
      <c r="G31" s="7" t="s">
        <v>25</v>
      </c>
      <c r="H31" s="7" t="s">
        <v>23</v>
      </c>
      <c r="I31" s="7" t="s">
        <v>26</v>
      </c>
      <c r="J31" s="11" t="s">
        <v>40</v>
      </c>
      <c r="K31" s="11" t="s">
        <v>116</v>
      </c>
      <c r="L31" s="30">
        <f>L32+L33+L34+L35</f>
        <v>16119</v>
      </c>
      <c r="M31" s="30">
        <f>M32+M33+M34+M35</f>
        <v>12791.082399999999</v>
      </c>
      <c r="N31" s="30">
        <f>N32+N33+N34+N35</f>
        <v>16118</v>
      </c>
      <c r="O31" s="30">
        <f t="shared" ref="O31" si="3">O32+O33+O34+O35</f>
        <v>16120</v>
      </c>
      <c r="P31" s="33"/>
    </row>
    <row r="32" spans="1:20" ht="120">
      <c r="A32" s="11" t="s">
        <v>37</v>
      </c>
      <c r="B32" s="6">
        <v>182</v>
      </c>
      <c r="C32" s="31" t="s">
        <v>39</v>
      </c>
      <c r="D32" s="31" t="s">
        <v>38</v>
      </c>
      <c r="E32" s="31" t="s">
        <v>28</v>
      </c>
      <c r="F32" s="31" t="s">
        <v>128</v>
      </c>
      <c r="G32" s="31" t="s">
        <v>25</v>
      </c>
      <c r="H32" s="31" t="s">
        <v>23</v>
      </c>
      <c r="I32" s="31" t="s">
        <v>26</v>
      </c>
      <c r="J32" s="11" t="s">
        <v>43</v>
      </c>
      <c r="K32" s="11" t="s">
        <v>116</v>
      </c>
      <c r="L32" s="30">
        <f>8355.065</f>
        <v>8355.0650000000005</v>
      </c>
      <c r="M32" s="30">
        <v>6637.3251600000003</v>
      </c>
      <c r="N32" s="30">
        <v>8355</v>
      </c>
      <c r="O32" s="30">
        <v>8357</v>
      </c>
      <c r="P32" s="2"/>
    </row>
    <row r="33" spans="1:17" s="9" customFormat="1" ht="150">
      <c r="A33" s="11" t="s">
        <v>37</v>
      </c>
      <c r="B33" s="6">
        <v>182</v>
      </c>
      <c r="C33" s="31" t="s">
        <v>39</v>
      </c>
      <c r="D33" s="31" t="s">
        <v>38</v>
      </c>
      <c r="E33" s="31" t="s">
        <v>28</v>
      </c>
      <c r="F33" s="31" t="s">
        <v>129</v>
      </c>
      <c r="G33" s="31" t="s">
        <v>25</v>
      </c>
      <c r="H33" s="31" t="s">
        <v>23</v>
      </c>
      <c r="I33" s="31" t="s">
        <v>26</v>
      </c>
      <c r="J33" s="11" t="s">
        <v>44</v>
      </c>
      <c r="K33" s="11" t="s">
        <v>116</v>
      </c>
      <c r="L33" s="30">
        <f>46.025</f>
        <v>46.024999999999999</v>
      </c>
      <c r="M33" s="30">
        <v>37.930309999999999</v>
      </c>
      <c r="N33" s="30">
        <v>46</v>
      </c>
      <c r="O33" s="30">
        <v>46</v>
      </c>
      <c r="P33" s="22"/>
      <c r="Q33" s="22"/>
    </row>
    <row r="34" spans="1:17" ht="120">
      <c r="A34" s="11" t="s">
        <v>37</v>
      </c>
      <c r="B34" s="6">
        <v>182</v>
      </c>
      <c r="C34" s="31" t="s">
        <v>39</v>
      </c>
      <c r="D34" s="31" t="s">
        <v>38</v>
      </c>
      <c r="E34" s="31" t="s">
        <v>28</v>
      </c>
      <c r="F34" s="31" t="s">
        <v>130</v>
      </c>
      <c r="G34" s="31" t="s">
        <v>25</v>
      </c>
      <c r="H34" s="31" t="s">
        <v>23</v>
      </c>
      <c r="I34" s="31" t="s">
        <v>26</v>
      </c>
      <c r="J34" s="11" t="s">
        <v>45</v>
      </c>
      <c r="K34" s="11" t="s">
        <v>116</v>
      </c>
      <c r="L34" s="30">
        <f>7717.91</f>
        <v>7717.91</v>
      </c>
      <c r="M34" s="30">
        <v>6972.5536099999999</v>
      </c>
      <c r="N34" s="30">
        <v>7717</v>
      </c>
      <c r="O34" s="30">
        <v>7717</v>
      </c>
      <c r="P34" s="2"/>
    </row>
    <row r="35" spans="1:17" ht="120">
      <c r="A35" s="11" t="s">
        <v>37</v>
      </c>
      <c r="B35" s="6">
        <v>182</v>
      </c>
      <c r="C35" s="31" t="s">
        <v>39</v>
      </c>
      <c r="D35" s="31" t="s">
        <v>38</v>
      </c>
      <c r="E35" s="31" t="s">
        <v>28</v>
      </c>
      <c r="F35" s="31" t="s">
        <v>131</v>
      </c>
      <c r="G35" s="31" t="s">
        <v>25</v>
      </c>
      <c r="H35" s="31" t="s">
        <v>23</v>
      </c>
      <c r="I35" s="31" t="s">
        <v>26</v>
      </c>
      <c r="J35" s="11" t="s">
        <v>48</v>
      </c>
      <c r="K35" s="11" t="s">
        <v>116</v>
      </c>
      <c r="L35" s="30">
        <v>0</v>
      </c>
      <c r="M35" s="30">
        <v>-856.72667999999999</v>
      </c>
      <c r="N35" s="30">
        <v>0</v>
      </c>
      <c r="O35" s="30">
        <v>0</v>
      </c>
      <c r="P35" s="2"/>
    </row>
    <row r="36" spans="1:17" ht="30">
      <c r="A36" s="11" t="s">
        <v>207</v>
      </c>
      <c r="B36" s="31" t="s">
        <v>41</v>
      </c>
      <c r="C36" s="31" t="s">
        <v>39</v>
      </c>
      <c r="D36" s="31" t="s">
        <v>38</v>
      </c>
      <c r="E36" s="31" t="s">
        <v>38</v>
      </c>
      <c r="F36" s="31" t="s">
        <v>22</v>
      </c>
      <c r="G36" s="31" t="s">
        <v>25</v>
      </c>
      <c r="H36" s="31" t="s">
        <v>23</v>
      </c>
      <c r="I36" s="31" t="s">
        <v>26</v>
      </c>
      <c r="J36" s="11" t="s">
        <v>207</v>
      </c>
      <c r="K36" s="8" t="s">
        <v>97</v>
      </c>
      <c r="L36" s="30">
        <v>0</v>
      </c>
      <c r="M36" s="30">
        <v>0</v>
      </c>
      <c r="N36" s="30">
        <v>0</v>
      </c>
      <c r="O36" s="30">
        <v>1000</v>
      </c>
      <c r="P36" s="2"/>
    </row>
    <row r="37" spans="1:17" ht="30">
      <c r="A37" s="11" t="s">
        <v>49</v>
      </c>
      <c r="B37" s="31" t="s">
        <v>41</v>
      </c>
      <c r="C37" s="31" t="s">
        <v>39</v>
      </c>
      <c r="D37" s="31" t="s">
        <v>50</v>
      </c>
      <c r="E37" s="31" t="s">
        <v>21</v>
      </c>
      <c r="F37" s="31" t="s">
        <v>22</v>
      </c>
      <c r="G37" s="31" t="s">
        <v>21</v>
      </c>
      <c r="H37" s="31" t="s">
        <v>23</v>
      </c>
      <c r="I37" s="31" t="s">
        <v>22</v>
      </c>
      <c r="J37" s="11" t="s">
        <v>49</v>
      </c>
      <c r="K37" s="8" t="s">
        <v>97</v>
      </c>
      <c r="L37" s="30">
        <f t="shared" ref="L37:O38" si="4">L38</f>
        <v>7675</v>
      </c>
      <c r="M37" s="30">
        <f t="shared" si="4"/>
        <v>6003.18019</v>
      </c>
      <c r="N37" s="30">
        <f t="shared" si="4"/>
        <v>6160</v>
      </c>
      <c r="O37" s="30">
        <f t="shared" si="4"/>
        <v>7700</v>
      </c>
      <c r="P37" s="2"/>
    </row>
    <row r="38" spans="1:17" ht="30">
      <c r="A38" s="11" t="s">
        <v>3</v>
      </c>
      <c r="B38" s="31">
        <v>182</v>
      </c>
      <c r="C38" s="31" t="s">
        <v>39</v>
      </c>
      <c r="D38" s="31" t="s">
        <v>50</v>
      </c>
      <c r="E38" s="31" t="s">
        <v>38</v>
      </c>
      <c r="F38" s="31" t="s">
        <v>22</v>
      </c>
      <c r="G38" s="31" t="s">
        <v>25</v>
      </c>
      <c r="H38" s="31" t="s">
        <v>23</v>
      </c>
      <c r="I38" s="31" t="s">
        <v>26</v>
      </c>
      <c r="J38" s="11" t="s">
        <v>3</v>
      </c>
      <c r="K38" s="8" t="s">
        <v>97</v>
      </c>
      <c r="L38" s="30">
        <f t="shared" si="4"/>
        <v>7675</v>
      </c>
      <c r="M38" s="30">
        <f t="shared" si="4"/>
        <v>6003.18019</v>
      </c>
      <c r="N38" s="30">
        <f t="shared" si="4"/>
        <v>6160</v>
      </c>
      <c r="O38" s="30">
        <f t="shared" si="4"/>
        <v>7700</v>
      </c>
      <c r="P38" s="33"/>
    </row>
    <row r="39" spans="1:17" ht="30">
      <c r="A39" s="11" t="s">
        <v>3</v>
      </c>
      <c r="B39" s="31">
        <v>182</v>
      </c>
      <c r="C39" s="31">
        <v>1</v>
      </c>
      <c r="D39" s="31" t="s">
        <v>50</v>
      </c>
      <c r="E39" s="31" t="s">
        <v>38</v>
      </c>
      <c r="F39" s="31" t="s">
        <v>27</v>
      </c>
      <c r="G39" s="31" t="s">
        <v>25</v>
      </c>
      <c r="H39" s="31" t="s">
        <v>23</v>
      </c>
      <c r="I39" s="31" t="s">
        <v>26</v>
      </c>
      <c r="J39" s="11" t="s">
        <v>3</v>
      </c>
      <c r="K39" s="8" t="s">
        <v>97</v>
      </c>
      <c r="L39" s="30">
        <f>7675</f>
        <v>7675</v>
      </c>
      <c r="M39" s="30">
        <f>5994.10546+9.07473</f>
        <v>6003.18019</v>
      </c>
      <c r="N39" s="30">
        <v>6160</v>
      </c>
      <c r="O39" s="30">
        <v>7700</v>
      </c>
      <c r="P39" s="2"/>
    </row>
    <row r="40" spans="1:17" s="9" customFormat="1">
      <c r="A40" s="11" t="s">
        <v>66</v>
      </c>
      <c r="B40" s="31"/>
      <c r="C40" s="31" t="s">
        <v>39</v>
      </c>
      <c r="D40" s="31" t="s">
        <v>52</v>
      </c>
      <c r="E40" s="31" t="s">
        <v>21</v>
      </c>
      <c r="F40" s="31" t="s">
        <v>22</v>
      </c>
      <c r="G40" s="31" t="s">
        <v>21</v>
      </c>
      <c r="H40" s="31" t="s">
        <v>23</v>
      </c>
      <c r="I40" s="31" t="s">
        <v>22</v>
      </c>
      <c r="J40" s="11" t="s">
        <v>66</v>
      </c>
      <c r="K40" s="8"/>
      <c r="L40" s="30">
        <f t="shared" ref="L40:O41" si="5">L41</f>
        <v>44750</v>
      </c>
      <c r="M40" s="30">
        <f t="shared" si="5"/>
        <v>12169.06668</v>
      </c>
      <c r="N40" s="30">
        <f t="shared" si="5"/>
        <v>44750</v>
      </c>
      <c r="O40" s="30">
        <f t="shared" si="5"/>
        <v>45489</v>
      </c>
    </row>
    <row r="41" spans="1:17" ht="30">
      <c r="A41" s="11" t="s">
        <v>67</v>
      </c>
      <c r="B41" s="31" t="s">
        <v>41</v>
      </c>
      <c r="C41" s="31" t="s">
        <v>39</v>
      </c>
      <c r="D41" s="31" t="s">
        <v>52</v>
      </c>
      <c r="E41" s="31" t="s">
        <v>25</v>
      </c>
      <c r="F41" s="31" t="s">
        <v>22</v>
      </c>
      <c r="G41" s="31" t="s">
        <v>21</v>
      </c>
      <c r="H41" s="31" t="s">
        <v>23</v>
      </c>
      <c r="I41" s="31" t="s">
        <v>26</v>
      </c>
      <c r="J41" s="11" t="s">
        <v>67</v>
      </c>
      <c r="K41" s="8" t="s">
        <v>97</v>
      </c>
      <c r="L41" s="30">
        <f>L42</f>
        <v>44750</v>
      </c>
      <c r="M41" s="30">
        <f t="shared" si="5"/>
        <v>12169.06668</v>
      </c>
      <c r="N41" s="30">
        <f t="shared" si="5"/>
        <v>44750</v>
      </c>
      <c r="O41" s="30">
        <f t="shared" si="5"/>
        <v>45489</v>
      </c>
      <c r="P41" s="2"/>
    </row>
    <row r="42" spans="1:17" ht="90">
      <c r="A42" s="11" t="s">
        <v>68</v>
      </c>
      <c r="B42" s="31" t="s">
        <v>41</v>
      </c>
      <c r="C42" s="31" t="s">
        <v>39</v>
      </c>
      <c r="D42" s="31" t="s">
        <v>52</v>
      </c>
      <c r="E42" s="31" t="s">
        <v>25</v>
      </c>
      <c r="F42" s="31" t="s">
        <v>33</v>
      </c>
      <c r="G42" s="31" t="s">
        <v>61</v>
      </c>
      <c r="H42" s="31" t="s">
        <v>23</v>
      </c>
      <c r="I42" s="31" t="s">
        <v>26</v>
      </c>
      <c r="J42" s="11" t="s">
        <v>68</v>
      </c>
      <c r="K42" s="8" t="s">
        <v>97</v>
      </c>
      <c r="L42" s="30">
        <f>L43</f>
        <v>44750</v>
      </c>
      <c r="M42" s="30">
        <f t="shared" ref="M42:O42" si="6">M43</f>
        <v>12169.06668</v>
      </c>
      <c r="N42" s="30">
        <f t="shared" si="6"/>
        <v>44750</v>
      </c>
      <c r="O42" s="30">
        <f t="shared" si="6"/>
        <v>45489</v>
      </c>
      <c r="P42" s="2"/>
    </row>
    <row r="43" spans="1:17" ht="90">
      <c r="A43" s="11" t="s">
        <v>68</v>
      </c>
      <c r="B43" s="31" t="s">
        <v>41</v>
      </c>
      <c r="C43" s="31" t="s">
        <v>39</v>
      </c>
      <c r="D43" s="31" t="s">
        <v>52</v>
      </c>
      <c r="E43" s="31" t="s">
        <v>25</v>
      </c>
      <c r="F43" s="31" t="s">
        <v>33</v>
      </c>
      <c r="G43" s="31" t="s">
        <v>61</v>
      </c>
      <c r="H43" s="31" t="s">
        <v>143</v>
      </c>
      <c r="I43" s="31" t="s">
        <v>26</v>
      </c>
      <c r="J43" s="11" t="s">
        <v>68</v>
      </c>
      <c r="K43" s="8" t="s">
        <v>97</v>
      </c>
      <c r="L43" s="30">
        <v>44750</v>
      </c>
      <c r="M43" s="30">
        <v>12169.06668</v>
      </c>
      <c r="N43" s="30">
        <v>44750</v>
      </c>
      <c r="O43" s="30">
        <v>45489</v>
      </c>
      <c r="P43" s="2"/>
    </row>
    <row r="44" spans="1:17" ht="30">
      <c r="A44" s="11" t="s">
        <v>69</v>
      </c>
      <c r="B44" s="31" t="s">
        <v>41</v>
      </c>
      <c r="C44" s="31" t="s">
        <v>39</v>
      </c>
      <c r="D44" s="31" t="s">
        <v>52</v>
      </c>
      <c r="E44" s="31" t="s">
        <v>52</v>
      </c>
      <c r="F44" s="31" t="s">
        <v>22</v>
      </c>
      <c r="G44" s="31" t="s">
        <v>21</v>
      </c>
      <c r="H44" s="31" t="s">
        <v>23</v>
      </c>
      <c r="I44" s="31" t="s">
        <v>26</v>
      </c>
      <c r="J44" s="11" t="s">
        <v>69</v>
      </c>
      <c r="K44" s="8" t="s">
        <v>97</v>
      </c>
      <c r="L44" s="30">
        <f>L45+L48+L46</f>
        <v>54756</v>
      </c>
      <c r="M44" s="30">
        <f>M45+M48+M46</f>
        <v>30768.7111</v>
      </c>
      <c r="N44" s="30">
        <f>N45+N48+N46</f>
        <v>54756</v>
      </c>
      <c r="O44" s="30">
        <f t="shared" ref="O44" si="7">O45+O48+O46</f>
        <v>57651</v>
      </c>
      <c r="P44" s="33"/>
      <c r="Q44" s="33"/>
    </row>
    <row r="45" spans="1:17" ht="30">
      <c r="A45" s="11" t="s">
        <v>70</v>
      </c>
      <c r="B45" s="31" t="s">
        <v>41</v>
      </c>
      <c r="C45" s="31" t="s">
        <v>39</v>
      </c>
      <c r="D45" s="31" t="s">
        <v>52</v>
      </c>
      <c r="E45" s="31" t="s">
        <v>52</v>
      </c>
      <c r="F45" s="31" t="s">
        <v>33</v>
      </c>
      <c r="G45" s="31" t="s">
        <v>21</v>
      </c>
      <c r="H45" s="31" t="s">
        <v>23</v>
      </c>
      <c r="I45" s="31" t="s">
        <v>26</v>
      </c>
      <c r="J45" s="11" t="s">
        <v>70</v>
      </c>
      <c r="K45" s="8" t="s">
        <v>97</v>
      </c>
      <c r="L45" s="30">
        <f>L47</f>
        <v>28480</v>
      </c>
      <c r="M45" s="30">
        <f t="shared" ref="M45:O45" si="8">M47</f>
        <v>22915.175859999999</v>
      </c>
      <c r="N45" s="30">
        <f>N47</f>
        <v>28480</v>
      </c>
      <c r="O45" s="30">
        <f t="shared" si="8"/>
        <v>31351</v>
      </c>
      <c r="P45" s="33"/>
      <c r="Q45" s="33"/>
    </row>
    <row r="46" spans="1:17" ht="90">
      <c r="A46" s="64" t="s">
        <v>181</v>
      </c>
      <c r="B46" s="65">
        <v>182</v>
      </c>
      <c r="C46" s="65">
        <v>1</v>
      </c>
      <c r="D46" s="65">
        <v>9</v>
      </c>
      <c r="E46" s="65">
        <v>4</v>
      </c>
      <c r="F46" s="65">
        <v>53</v>
      </c>
      <c r="G46" s="31" t="s">
        <v>61</v>
      </c>
      <c r="H46" s="31" t="s">
        <v>23</v>
      </c>
      <c r="I46" s="31" t="s">
        <v>26</v>
      </c>
      <c r="J46" s="64" t="s">
        <v>181</v>
      </c>
      <c r="K46" s="61" t="s">
        <v>97</v>
      </c>
      <c r="L46" s="30">
        <v>0</v>
      </c>
      <c r="M46" s="30">
        <v>0</v>
      </c>
      <c r="N46" s="30">
        <v>0</v>
      </c>
      <c r="O46" s="30">
        <v>0</v>
      </c>
      <c r="P46" s="33"/>
      <c r="Q46" s="33"/>
    </row>
    <row r="47" spans="1:17" ht="75">
      <c r="A47" s="11" t="s">
        <v>71</v>
      </c>
      <c r="B47" s="31" t="s">
        <v>41</v>
      </c>
      <c r="C47" s="31" t="s">
        <v>39</v>
      </c>
      <c r="D47" s="31" t="s">
        <v>52</v>
      </c>
      <c r="E47" s="31" t="s">
        <v>52</v>
      </c>
      <c r="F47" s="31" t="s">
        <v>72</v>
      </c>
      <c r="G47" s="31" t="s">
        <v>61</v>
      </c>
      <c r="H47" s="31" t="s">
        <v>23</v>
      </c>
      <c r="I47" s="31" t="s">
        <v>26</v>
      </c>
      <c r="J47" s="11" t="s">
        <v>71</v>
      </c>
      <c r="K47" s="8" t="s">
        <v>97</v>
      </c>
      <c r="L47" s="30">
        <v>28480</v>
      </c>
      <c r="M47" s="30">
        <v>22915.175859999999</v>
      </c>
      <c r="N47" s="30">
        <v>28480</v>
      </c>
      <c r="O47" s="30">
        <v>31351</v>
      </c>
      <c r="P47" s="33"/>
    </row>
    <row r="48" spans="1:17" ht="30">
      <c r="A48" s="11" t="s">
        <v>73</v>
      </c>
      <c r="B48" s="31" t="s">
        <v>41</v>
      </c>
      <c r="C48" s="31" t="s">
        <v>39</v>
      </c>
      <c r="D48" s="31" t="s">
        <v>52</v>
      </c>
      <c r="E48" s="31" t="s">
        <v>52</v>
      </c>
      <c r="F48" s="31" t="s">
        <v>35</v>
      </c>
      <c r="G48" s="31" t="s">
        <v>21</v>
      </c>
      <c r="H48" s="31" t="s">
        <v>23</v>
      </c>
      <c r="I48" s="31" t="s">
        <v>26</v>
      </c>
      <c r="J48" s="11" t="s">
        <v>73</v>
      </c>
      <c r="K48" s="8" t="s">
        <v>97</v>
      </c>
      <c r="L48" s="30">
        <f>L49</f>
        <v>26276</v>
      </c>
      <c r="M48" s="30">
        <f t="shared" ref="M48:O48" si="9">M49</f>
        <v>7853.5352400000002</v>
      </c>
      <c r="N48" s="30">
        <f t="shared" si="9"/>
        <v>26276</v>
      </c>
      <c r="O48" s="30">
        <f t="shared" si="9"/>
        <v>26300</v>
      </c>
      <c r="P48" s="33"/>
      <c r="Q48" s="33"/>
    </row>
    <row r="49" spans="1:17" ht="75">
      <c r="A49" s="11" t="s">
        <v>74</v>
      </c>
      <c r="B49" s="31" t="s">
        <v>41</v>
      </c>
      <c r="C49" s="31" t="s">
        <v>39</v>
      </c>
      <c r="D49" s="31" t="s">
        <v>52</v>
      </c>
      <c r="E49" s="31" t="s">
        <v>52</v>
      </c>
      <c r="F49" s="31" t="s">
        <v>75</v>
      </c>
      <c r="G49" s="31" t="s">
        <v>61</v>
      </c>
      <c r="H49" s="31" t="s">
        <v>23</v>
      </c>
      <c r="I49" s="31" t="s">
        <v>26</v>
      </c>
      <c r="J49" s="11" t="s">
        <v>74</v>
      </c>
      <c r="K49" s="8" t="s">
        <v>97</v>
      </c>
      <c r="L49" s="30">
        <v>26276</v>
      </c>
      <c r="M49" s="30">
        <v>7853.5352400000002</v>
      </c>
      <c r="N49" s="30">
        <v>26276</v>
      </c>
      <c r="O49" s="30">
        <v>26300</v>
      </c>
      <c r="P49" s="33"/>
    </row>
    <row r="50" spans="1:17" ht="105">
      <c r="A50" s="11" t="s">
        <v>54</v>
      </c>
      <c r="B50" s="31"/>
      <c r="C50" s="31" t="s">
        <v>39</v>
      </c>
      <c r="D50" s="31" t="s">
        <v>53</v>
      </c>
      <c r="E50" s="31" t="s">
        <v>21</v>
      </c>
      <c r="F50" s="31" t="s">
        <v>22</v>
      </c>
      <c r="G50" s="31" t="s">
        <v>21</v>
      </c>
      <c r="H50" s="31" t="s">
        <v>23</v>
      </c>
      <c r="I50" s="31" t="s">
        <v>22</v>
      </c>
      <c r="J50" s="11" t="s">
        <v>54</v>
      </c>
      <c r="K50" s="11"/>
      <c r="L50" s="30">
        <f t="shared" ref="L50" si="10">L51+L52+L53+L54+L55+L57+L58</f>
        <v>2267</v>
      </c>
      <c r="M50" s="30">
        <f>M51+M52+M53+M54+M55+M57+M58</f>
        <v>1683.7621999999997</v>
      </c>
      <c r="N50" s="30">
        <f t="shared" ref="N50:O50" si="11">N51+N52+N53+N54+N55+N57+N58</f>
        <v>2356</v>
      </c>
      <c r="O50" s="30">
        <f t="shared" si="11"/>
        <v>2256</v>
      </c>
      <c r="P50" s="2"/>
    </row>
    <row r="51" spans="1:17" ht="165">
      <c r="A51" s="11" t="s">
        <v>94</v>
      </c>
      <c r="B51" s="31" t="s">
        <v>77</v>
      </c>
      <c r="C51" s="31">
        <v>1</v>
      </c>
      <c r="D51" s="31" t="s">
        <v>53</v>
      </c>
      <c r="E51" s="31" t="s">
        <v>50</v>
      </c>
      <c r="F51" s="31" t="s">
        <v>93</v>
      </c>
      <c r="G51" s="31" t="s">
        <v>61</v>
      </c>
      <c r="H51" s="31" t="s">
        <v>23</v>
      </c>
      <c r="I51" s="31" t="s">
        <v>42</v>
      </c>
      <c r="J51" s="32" t="s">
        <v>94</v>
      </c>
      <c r="K51" s="11" t="s">
        <v>95</v>
      </c>
      <c r="L51" s="30">
        <f>636</f>
        <v>636</v>
      </c>
      <c r="M51" s="30">
        <v>309.94720999999998</v>
      </c>
      <c r="N51" s="30">
        <f>636</f>
        <v>636</v>
      </c>
      <c r="O51" s="30">
        <v>636</v>
      </c>
      <c r="P51" s="22"/>
      <c r="Q51" s="22"/>
    </row>
    <row r="52" spans="1:17" s="9" customFormat="1" ht="135">
      <c r="A52" s="11" t="s">
        <v>96</v>
      </c>
      <c r="B52" s="31" t="s">
        <v>77</v>
      </c>
      <c r="C52" s="31">
        <v>1</v>
      </c>
      <c r="D52" s="31" t="s">
        <v>53</v>
      </c>
      <c r="E52" s="31" t="s">
        <v>50</v>
      </c>
      <c r="F52" s="31" t="s">
        <v>98</v>
      </c>
      <c r="G52" s="31" t="s">
        <v>21</v>
      </c>
      <c r="H52" s="31" t="s">
        <v>23</v>
      </c>
      <c r="I52" s="31" t="s">
        <v>42</v>
      </c>
      <c r="J52" s="11" t="s">
        <v>96</v>
      </c>
      <c r="K52" s="11" t="s">
        <v>95</v>
      </c>
      <c r="L52" s="30">
        <v>1170</v>
      </c>
      <c r="M52" s="30">
        <v>869.54913999999997</v>
      </c>
      <c r="N52" s="30">
        <v>1170</v>
      </c>
      <c r="O52" s="30">
        <v>1170</v>
      </c>
      <c r="P52" s="22"/>
      <c r="Q52" s="22"/>
    </row>
    <row r="53" spans="1:17" s="12" customFormat="1" ht="105" hidden="1">
      <c r="A53" s="11" t="s">
        <v>99</v>
      </c>
      <c r="B53" s="31" t="s">
        <v>77</v>
      </c>
      <c r="C53" s="31">
        <v>1</v>
      </c>
      <c r="D53" s="31" t="s">
        <v>53</v>
      </c>
      <c r="E53" s="31" t="s">
        <v>101</v>
      </c>
      <c r="F53" s="31" t="s">
        <v>100</v>
      </c>
      <c r="G53" s="31" t="s">
        <v>61</v>
      </c>
      <c r="H53" s="31" t="s">
        <v>23</v>
      </c>
      <c r="I53" s="31" t="s">
        <v>42</v>
      </c>
      <c r="J53" s="11" t="s">
        <v>99</v>
      </c>
      <c r="K53" s="11" t="s">
        <v>95</v>
      </c>
      <c r="L53" s="30">
        <v>0</v>
      </c>
      <c r="M53" s="30">
        <v>0</v>
      </c>
      <c r="N53" s="30">
        <v>0</v>
      </c>
      <c r="O53" s="30">
        <v>0</v>
      </c>
      <c r="P53" s="39"/>
      <c r="Q53" s="39"/>
    </row>
    <row r="54" spans="1:17" s="12" customFormat="1" ht="105" hidden="1">
      <c r="A54" s="11" t="s">
        <v>99</v>
      </c>
      <c r="B54" s="31" t="s">
        <v>77</v>
      </c>
      <c r="C54" s="31">
        <v>1</v>
      </c>
      <c r="D54" s="31" t="s">
        <v>53</v>
      </c>
      <c r="E54" s="31" t="s">
        <v>142</v>
      </c>
      <c r="F54" s="31" t="s">
        <v>165</v>
      </c>
      <c r="G54" s="31" t="s">
        <v>61</v>
      </c>
      <c r="H54" s="31" t="s">
        <v>23</v>
      </c>
      <c r="I54" s="31" t="s">
        <v>42</v>
      </c>
      <c r="J54" s="11" t="s">
        <v>99</v>
      </c>
      <c r="K54" s="11" t="s">
        <v>95</v>
      </c>
      <c r="L54" s="30">
        <v>0</v>
      </c>
      <c r="M54" s="30">
        <v>0</v>
      </c>
      <c r="N54" s="30">
        <v>0</v>
      </c>
      <c r="O54" s="30">
        <v>0</v>
      </c>
      <c r="P54" s="39"/>
      <c r="Q54" s="39"/>
    </row>
    <row r="55" spans="1:17" s="12" customFormat="1" ht="165">
      <c r="A55" s="11" t="s">
        <v>99</v>
      </c>
      <c r="B55" s="31" t="s">
        <v>77</v>
      </c>
      <c r="C55" s="31">
        <v>1</v>
      </c>
      <c r="D55" s="31" t="s">
        <v>53</v>
      </c>
      <c r="E55" s="31" t="s">
        <v>142</v>
      </c>
      <c r="F55" s="31" t="s">
        <v>174</v>
      </c>
      <c r="G55" s="31" t="s">
        <v>61</v>
      </c>
      <c r="H55" s="31" t="s">
        <v>23</v>
      </c>
      <c r="I55" s="31" t="s">
        <v>42</v>
      </c>
      <c r="J55" s="11" t="s">
        <v>173</v>
      </c>
      <c r="K55" s="11" t="s">
        <v>95</v>
      </c>
      <c r="L55" s="30">
        <v>450</v>
      </c>
      <c r="M55" s="30">
        <v>500.66584999999998</v>
      </c>
      <c r="N55" s="30">
        <v>550</v>
      </c>
      <c r="O55" s="30">
        <v>450</v>
      </c>
      <c r="P55" s="39"/>
      <c r="Q55" s="39"/>
    </row>
    <row r="56" spans="1:17" ht="60">
      <c r="A56" s="11" t="s">
        <v>55</v>
      </c>
      <c r="B56" s="31"/>
      <c r="C56" s="31" t="s">
        <v>39</v>
      </c>
      <c r="D56" s="31" t="s">
        <v>56</v>
      </c>
      <c r="E56" s="31" t="s">
        <v>21</v>
      </c>
      <c r="F56" s="31" t="s">
        <v>22</v>
      </c>
      <c r="G56" s="31" t="s">
        <v>21</v>
      </c>
      <c r="H56" s="31" t="s">
        <v>23</v>
      </c>
      <c r="I56" s="31" t="s">
        <v>22</v>
      </c>
      <c r="J56" s="11" t="s">
        <v>55</v>
      </c>
      <c r="K56" s="11"/>
      <c r="L56" s="30">
        <f>L59+L60</f>
        <v>678</v>
      </c>
      <c r="M56" s="30">
        <f t="shared" ref="M56:O56" si="12">M59+M60</f>
        <v>677.96299999999997</v>
      </c>
      <c r="N56" s="30">
        <f t="shared" si="12"/>
        <v>677.96299999999997</v>
      </c>
      <c r="O56" s="30">
        <f t="shared" si="12"/>
        <v>0</v>
      </c>
      <c r="P56" s="2"/>
    </row>
    <row r="57" spans="1:17" ht="150">
      <c r="A57" s="11" t="s">
        <v>187</v>
      </c>
      <c r="B57" s="31" t="s">
        <v>77</v>
      </c>
      <c r="C57" s="31">
        <v>1</v>
      </c>
      <c r="D57" s="31" t="s">
        <v>53</v>
      </c>
      <c r="E57" s="31" t="s">
        <v>101</v>
      </c>
      <c r="F57" s="31" t="s">
        <v>100</v>
      </c>
      <c r="G57" s="31" t="s">
        <v>61</v>
      </c>
      <c r="H57" s="31" t="s">
        <v>23</v>
      </c>
      <c r="I57" s="31" t="s">
        <v>42</v>
      </c>
      <c r="J57" s="11" t="s">
        <v>115</v>
      </c>
      <c r="K57" s="11" t="s">
        <v>95</v>
      </c>
      <c r="L57" s="30">
        <v>11</v>
      </c>
      <c r="M57" s="30">
        <v>0</v>
      </c>
      <c r="N57" s="30">
        <v>0</v>
      </c>
      <c r="O57" s="30">
        <v>0</v>
      </c>
      <c r="P57" s="2"/>
    </row>
    <row r="58" spans="1:17" ht="180">
      <c r="A58" s="11" t="s">
        <v>76</v>
      </c>
      <c r="B58" s="31" t="s">
        <v>77</v>
      </c>
      <c r="C58" s="31">
        <v>1</v>
      </c>
      <c r="D58" s="31" t="s">
        <v>53</v>
      </c>
      <c r="E58" s="31" t="s">
        <v>142</v>
      </c>
      <c r="F58" s="31" t="s">
        <v>165</v>
      </c>
      <c r="G58" s="31" t="s">
        <v>61</v>
      </c>
      <c r="H58" s="31" t="s">
        <v>23</v>
      </c>
      <c r="I58" s="31" t="s">
        <v>42</v>
      </c>
      <c r="J58" s="11" t="s">
        <v>115</v>
      </c>
      <c r="K58" s="11" t="s">
        <v>95</v>
      </c>
      <c r="L58" s="30">
        <v>0</v>
      </c>
      <c r="M58" s="30">
        <v>3.6</v>
      </c>
      <c r="N58" s="30">
        <v>0</v>
      </c>
      <c r="O58" s="30">
        <v>0</v>
      </c>
      <c r="P58" s="2"/>
      <c r="Q58" s="33"/>
    </row>
    <row r="59" spans="1:17" ht="180">
      <c r="A59" s="11" t="s">
        <v>76</v>
      </c>
      <c r="B59" s="31" t="s">
        <v>77</v>
      </c>
      <c r="C59" s="31">
        <v>1</v>
      </c>
      <c r="D59" s="31">
        <v>14</v>
      </c>
      <c r="E59" s="31" t="s">
        <v>28</v>
      </c>
      <c r="F59" s="31" t="s">
        <v>78</v>
      </c>
      <c r="G59" s="31" t="s">
        <v>61</v>
      </c>
      <c r="H59" s="31" t="s">
        <v>23</v>
      </c>
      <c r="I59" s="31" t="s">
        <v>114</v>
      </c>
      <c r="J59" s="11" t="s">
        <v>115</v>
      </c>
      <c r="K59" s="11" t="s">
        <v>95</v>
      </c>
      <c r="L59" s="30">
        <v>678</v>
      </c>
      <c r="M59" s="30">
        <v>677.96299999999997</v>
      </c>
      <c r="N59" s="30">
        <v>677.96299999999997</v>
      </c>
      <c r="O59" s="30">
        <v>0</v>
      </c>
      <c r="P59" s="2"/>
      <c r="Q59" s="33"/>
    </row>
    <row r="60" spans="1:17" ht="120">
      <c r="A60" s="11" t="s">
        <v>102</v>
      </c>
      <c r="B60" s="31" t="s">
        <v>77</v>
      </c>
      <c r="C60" s="31">
        <v>1</v>
      </c>
      <c r="D60" s="31">
        <v>14</v>
      </c>
      <c r="E60" s="31" t="s">
        <v>52</v>
      </c>
      <c r="F60" s="31" t="s">
        <v>93</v>
      </c>
      <c r="G60" s="31" t="s">
        <v>61</v>
      </c>
      <c r="H60" s="31" t="s">
        <v>23</v>
      </c>
      <c r="I60" s="31" t="s">
        <v>103</v>
      </c>
      <c r="J60" s="11" t="s">
        <v>102</v>
      </c>
      <c r="K60" s="11" t="s">
        <v>95</v>
      </c>
      <c r="L60" s="30">
        <v>0</v>
      </c>
      <c r="M60" s="30">
        <v>0</v>
      </c>
      <c r="N60" s="30">
        <v>0</v>
      </c>
      <c r="O60" s="30">
        <v>0</v>
      </c>
      <c r="P60" s="2"/>
    </row>
    <row r="61" spans="1:17" ht="45">
      <c r="A61" s="11" t="s">
        <v>113</v>
      </c>
      <c r="B61" s="31" t="s">
        <v>77</v>
      </c>
      <c r="C61" s="31" t="s">
        <v>39</v>
      </c>
      <c r="D61" s="31" t="s">
        <v>110</v>
      </c>
      <c r="E61" s="31" t="s">
        <v>28</v>
      </c>
      <c r="F61" s="31" t="s">
        <v>111</v>
      </c>
      <c r="G61" s="31" t="s">
        <v>61</v>
      </c>
      <c r="H61" s="31" t="s">
        <v>23</v>
      </c>
      <c r="I61" s="31" t="s">
        <v>112</v>
      </c>
      <c r="J61" s="11" t="s">
        <v>113</v>
      </c>
      <c r="K61" s="11" t="s">
        <v>95</v>
      </c>
      <c r="L61" s="30">
        <v>0</v>
      </c>
      <c r="M61" s="30">
        <v>0</v>
      </c>
      <c r="N61" s="30">
        <v>0</v>
      </c>
      <c r="O61" s="30">
        <v>0</v>
      </c>
      <c r="P61" s="2"/>
    </row>
    <row r="62" spans="1:17" ht="30">
      <c r="A62" s="11" t="s">
        <v>58</v>
      </c>
      <c r="B62" s="31" t="s">
        <v>22</v>
      </c>
      <c r="C62" s="31">
        <v>1</v>
      </c>
      <c r="D62" s="31" t="s">
        <v>59</v>
      </c>
      <c r="E62" s="31" t="s">
        <v>21</v>
      </c>
      <c r="F62" s="31" t="s">
        <v>22</v>
      </c>
      <c r="G62" s="31" t="s">
        <v>21</v>
      </c>
      <c r="H62" s="31" t="s">
        <v>23</v>
      </c>
      <c r="I62" s="31" t="s">
        <v>22</v>
      </c>
      <c r="J62" s="11" t="s">
        <v>60</v>
      </c>
      <c r="K62" s="11"/>
      <c r="L62" s="30">
        <f>SUM(L64:L78)</f>
        <v>150</v>
      </c>
      <c r="M62" s="30">
        <f>SUM(M64:M78)</f>
        <v>163.81023999999999</v>
      </c>
      <c r="N62" s="30">
        <f t="shared" ref="N62:O62" si="13">SUM(N64:N78)</f>
        <v>165</v>
      </c>
      <c r="O62" s="30">
        <f t="shared" si="13"/>
        <v>150</v>
      </c>
      <c r="P62" s="2"/>
    </row>
    <row r="63" spans="1:17" s="12" customFormat="1" ht="149.25" hidden="1" customHeight="1">
      <c r="A63" s="11" t="s">
        <v>133</v>
      </c>
      <c r="B63" s="31" t="s">
        <v>134</v>
      </c>
      <c r="C63" s="31">
        <v>1</v>
      </c>
      <c r="D63" s="31" t="s">
        <v>59</v>
      </c>
      <c r="E63" s="31" t="s">
        <v>135</v>
      </c>
      <c r="F63" s="31" t="s">
        <v>51</v>
      </c>
      <c r="G63" s="31" t="s">
        <v>61</v>
      </c>
      <c r="H63" s="31" t="s">
        <v>23</v>
      </c>
      <c r="I63" s="31" t="s">
        <v>57</v>
      </c>
      <c r="J63" s="11" t="s">
        <v>79</v>
      </c>
      <c r="K63" s="8" t="s">
        <v>136</v>
      </c>
      <c r="L63" s="30">
        <v>0</v>
      </c>
      <c r="M63" s="30">
        <v>0</v>
      </c>
      <c r="N63" s="30">
        <v>0</v>
      </c>
      <c r="O63" s="30">
        <v>0</v>
      </c>
    </row>
    <row r="64" spans="1:17" s="12" customFormat="1" ht="150" hidden="1">
      <c r="A64" s="11" t="s">
        <v>167</v>
      </c>
      <c r="B64" s="31" t="s">
        <v>77</v>
      </c>
      <c r="C64" s="31">
        <v>1</v>
      </c>
      <c r="D64" s="31" t="s">
        <v>59</v>
      </c>
      <c r="E64" s="31" t="s">
        <v>166</v>
      </c>
      <c r="F64" s="31" t="s">
        <v>51</v>
      </c>
      <c r="G64" s="31" t="s">
        <v>61</v>
      </c>
      <c r="H64" s="31" t="s">
        <v>23</v>
      </c>
      <c r="I64" s="31" t="s">
        <v>57</v>
      </c>
      <c r="J64" s="11" t="s">
        <v>167</v>
      </c>
      <c r="K64" s="8" t="s">
        <v>159</v>
      </c>
      <c r="L64" s="30">
        <v>0</v>
      </c>
      <c r="M64" s="30">
        <v>0</v>
      </c>
      <c r="N64" s="30">
        <v>0</v>
      </c>
      <c r="O64" s="30">
        <v>0</v>
      </c>
    </row>
    <row r="65" spans="1:16" s="12" customFormat="1" ht="195">
      <c r="A65" s="11" t="s">
        <v>199</v>
      </c>
      <c r="B65" s="31" t="s">
        <v>206</v>
      </c>
      <c r="C65" s="31">
        <v>1</v>
      </c>
      <c r="D65" s="31" t="s">
        <v>59</v>
      </c>
      <c r="E65" s="31" t="s">
        <v>25</v>
      </c>
      <c r="F65" s="31" t="s">
        <v>78</v>
      </c>
      <c r="G65" s="31" t="s">
        <v>25</v>
      </c>
      <c r="H65" s="31" t="s">
        <v>23</v>
      </c>
      <c r="I65" s="31" t="s">
        <v>57</v>
      </c>
      <c r="J65" s="11" t="s">
        <v>199</v>
      </c>
      <c r="K65" s="8"/>
      <c r="L65" s="30">
        <v>0</v>
      </c>
      <c r="M65" s="30">
        <v>0.24764</v>
      </c>
      <c r="N65" s="30">
        <v>0.25</v>
      </c>
      <c r="O65" s="30">
        <v>0</v>
      </c>
    </row>
    <row r="66" spans="1:16" s="12" customFormat="1" ht="255">
      <c r="A66" s="11" t="s">
        <v>200</v>
      </c>
      <c r="B66" s="31" t="s">
        <v>206</v>
      </c>
      <c r="C66" s="31">
        <v>1</v>
      </c>
      <c r="D66" s="31" t="s">
        <v>59</v>
      </c>
      <c r="E66" s="31" t="s">
        <v>25</v>
      </c>
      <c r="F66" s="31" t="s">
        <v>201</v>
      </c>
      <c r="G66" s="31" t="s">
        <v>25</v>
      </c>
      <c r="H66" s="31" t="s">
        <v>23</v>
      </c>
      <c r="I66" s="31" t="s">
        <v>57</v>
      </c>
      <c r="J66" s="11" t="s">
        <v>200</v>
      </c>
      <c r="K66" s="8"/>
      <c r="L66" s="30">
        <v>0</v>
      </c>
      <c r="M66" s="30">
        <v>0.7</v>
      </c>
      <c r="N66" s="30">
        <v>0.7</v>
      </c>
      <c r="O66" s="30">
        <v>0</v>
      </c>
    </row>
    <row r="67" spans="1:16" s="12" customFormat="1" ht="195">
      <c r="A67" s="11" t="s">
        <v>203</v>
      </c>
      <c r="B67" s="31" t="s">
        <v>206</v>
      </c>
      <c r="C67" s="31">
        <v>1</v>
      </c>
      <c r="D67" s="31" t="s">
        <v>59</v>
      </c>
      <c r="E67" s="31" t="s">
        <v>25</v>
      </c>
      <c r="F67" s="31" t="s">
        <v>202</v>
      </c>
      <c r="G67" s="31" t="s">
        <v>25</v>
      </c>
      <c r="H67" s="31" t="s">
        <v>23</v>
      </c>
      <c r="I67" s="31" t="s">
        <v>57</v>
      </c>
      <c r="J67" s="11" t="s">
        <v>203</v>
      </c>
      <c r="K67" s="8"/>
      <c r="L67" s="30">
        <v>0</v>
      </c>
      <c r="M67" s="30">
        <v>0.04</v>
      </c>
      <c r="N67" s="30">
        <v>0.05</v>
      </c>
      <c r="O67" s="30">
        <v>0</v>
      </c>
    </row>
    <row r="68" spans="1:16" s="12" customFormat="1" ht="150">
      <c r="A68" s="11" t="s">
        <v>167</v>
      </c>
      <c r="B68" s="31" t="s">
        <v>206</v>
      </c>
      <c r="C68" s="31">
        <v>1</v>
      </c>
      <c r="D68" s="31" t="s">
        <v>59</v>
      </c>
      <c r="E68" s="31" t="s">
        <v>61</v>
      </c>
      <c r="F68" s="31" t="s">
        <v>158</v>
      </c>
      <c r="G68" s="31" t="s">
        <v>25</v>
      </c>
      <c r="H68" s="31" t="s">
        <v>23</v>
      </c>
      <c r="I68" s="31" t="s">
        <v>57</v>
      </c>
      <c r="J68" s="11" t="s">
        <v>167</v>
      </c>
      <c r="K68" s="8"/>
      <c r="L68" s="30">
        <v>0</v>
      </c>
      <c r="M68" s="30">
        <v>1.415</v>
      </c>
      <c r="N68" s="30">
        <v>1.42</v>
      </c>
      <c r="O68" s="30">
        <v>0</v>
      </c>
    </row>
    <row r="69" spans="1:16" s="12" customFormat="1" ht="210">
      <c r="A69" s="11" t="s">
        <v>205</v>
      </c>
      <c r="B69" s="31" t="s">
        <v>206</v>
      </c>
      <c r="C69" s="31">
        <v>1</v>
      </c>
      <c r="D69" s="31" t="s">
        <v>59</v>
      </c>
      <c r="E69" s="31" t="s">
        <v>25</v>
      </c>
      <c r="F69" s="31" t="s">
        <v>204</v>
      </c>
      <c r="G69" s="31" t="s">
        <v>25</v>
      </c>
      <c r="H69" s="31" t="s">
        <v>23</v>
      </c>
      <c r="I69" s="31" t="s">
        <v>57</v>
      </c>
      <c r="J69" s="59" t="s">
        <v>205</v>
      </c>
      <c r="K69" s="8"/>
      <c r="L69" s="30">
        <v>0</v>
      </c>
      <c r="M69" s="30">
        <v>1.125</v>
      </c>
      <c r="N69" s="30">
        <v>1.1299999999999999</v>
      </c>
      <c r="O69" s="30">
        <v>0</v>
      </c>
    </row>
    <row r="70" spans="1:16" s="12" customFormat="1" ht="195">
      <c r="A70" s="11" t="s">
        <v>180</v>
      </c>
      <c r="B70" s="31" t="s">
        <v>191</v>
      </c>
      <c r="C70" s="31">
        <v>1</v>
      </c>
      <c r="D70" s="31" t="s">
        <v>59</v>
      </c>
      <c r="E70" s="31" t="s">
        <v>25</v>
      </c>
      <c r="F70" s="31" t="s">
        <v>168</v>
      </c>
      <c r="G70" s="31" t="s">
        <v>25</v>
      </c>
      <c r="H70" s="31" t="s">
        <v>23</v>
      </c>
      <c r="I70" s="31" t="s">
        <v>57</v>
      </c>
      <c r="J70" s="59" t="s">
        <v>170</v>
      </c>
      <c r="K70" s="8" t="s">
        <v>159</v>
      </c>
      <c r="L70" s="30">
        <v>0</v>
      </c>
      <c r="M70" s="30">
        <v>5</v>
      </c>
      <c r="N70" s="30">
        <v>5</v>
      </c>
      <c r="O70" s="30">
        <v>0</v>
      </c>
    </row>
    <row r="71" spans="1:16" s="12" customFormat="1" ht="195">
      <c r="A71" s="11" t="s">
        <v>106</v>
      </c>
      <c r="B71" s="31" t="s">
        <v>138</v>
      </c>
      <c r="C71" s="31">
        <v>1</v>
      </c>
      <c r="D71" s="31" t="s">
        <v>59</v>
      </c>
      <c r="E71" s="31" t="s">
        <v>25</v>
      </c>
      <c r="F71" s="31" t="s">
        <v>168</v>
      </c>
      <c r="G71" s="31" t="s">
        <v>25</v>
      </c>
      <c r="H71" s="31" t="s">
        <v>23</v>
      </c>
      <c r="I71" s="31" t="s">
        <v>57</v>
      </c>
      <c r="J71" s="59" t="s">
        <v>170</v>
      </c>
      <c r="K71" s="8" t="s">
        <v>169</v>
      </c>
      <c r="L71" s="30">
        <v>75</v>
      </c>
      <c r="M71" s="30">
        <v>1</v>
      </c>
      <c r="N71" s="30">
        <v>1</v>
      </c>
      <c r="O71" s="30">
        <v>75</v>
      </c>
    </row>
    <row r="72" spans="1:16" ht="120" hidden="1">
      <c r="A72" s="11" t="s">
        <v>105</v>
      </c>
      <c r="B72" s="31" t="s">
        <v>104</v>
      </c>
      <c r="C72" s="31">
        <v>1</v>
      </c>
      <c r="D72" s="31" t="s">
        <v>59</v>
      </c>
      <c r="E72" s="31" t="s">
        <v>61</v>
      </c>
      <c r="F72" s="31" t="s">
        <v>158</v>
      </c>
      <c r="G72" s="31" t="s">
        <v>25</v>
      </c>
      <c r="H72" s="31" t="s">
        <v>23</v>
      </c>
      <c r="I72" s="31" t="s">
        <v>57</v>
      </c>
      <c r="J72" s="11" t="s">
        <v>80</v>
      </c>
      <c r="K72" s="11" t="s">
        <v>109</v>
      </c>
      <c r="L72" s="30">
        <v>0</v>
      </c>
      <c r="M72" s="30">
        <v>0</v>
      </c>
      <c r="N72" s="30">
        <v>0</v>
      </c>
      <c r="O72" s="30">
        <v>0</v>
      </c>
      <c r="P72" s="2"/>
    </row>
    <row r="73" spans="1:16" ht="105" hidden="1">
      <c r="A73" s="11" t="s">
        <v>137</v>
      </c>
      <c r="B73" s="31" t="s">
        <v>138</v>
      </c>
      <c r="C73" s="31">
        <v>1</v>
      </c>
      <c r="D73" s="31" t="s">
        <v>59</v>
      </c>
      <c r="E73" s="31" t="s">
        <v>139</v>
      </c>
      <c r="F73" s="31" t="s">
        <v>51</v>
      </c>
      <c r="G73" s="31" t="s">
        <v>61</v>
      </c>
      <c r="H73" s="31" t="s">
        <v>23</v>
      </c>
      <c r="I73" s="31" t="s">
        <v>57</v>
      </c>
      <c r="J73" s="11" t="s">
        <v>140</v>
      </c>
      <c r="K73" s="11" t="s">
        <v>95</v>
      </c>
      <c r="L73" s="30">
        <v>0</v>
      </c>
      <c r="M73" s="30">
        <v>0</v>
      </c>
      <c r="N73" s="30">
        <v>0</v>
      </c>
      <c r="O73" s="30">
        <v>0</v>
      </c>
      <c r="P73" s="2"/>
    </row>
    <row r="74" spans="1:16" ht="150">
      <c r="A74" s="11" t="s">
        <v>160</v>
      </c>
      <c r="B74" s="31" t="s">
        <v>108</v>
      </c>
      <c r="C74" s="31">
        <v>1</v>
      </c>
      <c r="D74" s="31" t="s">
        <v>59</v>
      </c>
      <c r="E74" s="31" t="s">
        <v>28</v>
      </c>
      <c r="F74" s="31" t="s">
        <v>27</v>
      </c>
      <c r="G74" s="31" t="s">
        <v>28</v>
      </c>
      <c r="H74" s="31" t="s">
        <v>23</v>
      </c>
      <c r="I74" s="31" t="s">
        <v>57</v>
      </c>
      <c r="J74" s="11" t="s">
        <v>107</v>
      </c>
      <c r="K74" s="11" t="s">
        <v>95</v>
      </c>
      <c r="L74" s="30">
        <v>0</v>
      </c>
      <c r="M74" s="30">
        <v>4</v>
      </c>
      <c r="N74" s="30">
        <v>4</v>
      </c>
      <c r="O74" s="30">
        <v>0</v>
      </c>
      <c r="P74" s="2"/>
    </row>
    <row r="75" spans="1:16" ht="120">
      <c r="A75" s="11" t="s">
        <v>161</v>
      </c>
      <c r="B75" s="31" t="s">
        <v>108</v>
      </c>
      <c r="C75" s="31">
        <v>1</v>
      </c>
      <c r="D75" s="31" t="s">
        <v>59</v>
      </c>
      <c r="E75" s="31" t="s">
        <v>28</v>
      </c>
      <c r="F75" s="31" t="s">
        <v>29</v>
      </c>
      <c r="G75" s="31" t="s">
        <v>28</v>
      </c>
      <c r="H75" s="31" t="s">
        <v>23</v>
      </c>
      <c r="I75" s="31" t="s">
        <v>57</v>
      </c>
      <c r="J75" s="11" t="s">
        <v>107</v>
      </c>
      <c r="K75" s="11" t="s">
        <v>95</v>
      </c>
      <c r="L75" s="30">
        <v>0</v>
      </c>
      <c r="M75" s="30">
        <v>26</v>
      </c>
      <c r="N75" s="30">
        <v>26</v>
      </c>
      <c r="O75" s="30">
        <v>0</v>
      </c>
      <c r="P75" s="2"/>
    </row>
    <row r="76" spans="1:16" ht="165">
      <c r="A76" s="11" t="s">
        <v>152</v>
      </c>
      <c r="B76" s="31" t="s">
        <v>108</v>
      </c>
      <c r="C76" s="31">
        <v>1</v>
      </c>
      <c r="D76" s="31" t="s">
        <v>59</v>
      </c>
      <c r="E76" s="31" t="s">
        <v>142</v>
      </c>
      <c r="F76" s="31" t="s">
        <v>51</v>
      </c>
      <c r="G76" s="31" t="s">
        <v>61</v>
      </c>
      <c r="H76" s="31" t="s">
        <v>23</v>
      </c>
      <c r="I76" s="31" t="s">
        <v>57</v>
      </c>
      <c r="J76" s="11" t="s">
        <v>107</v>
      </c>
      <c r="K76" s="11" t="s">
        <v>95</v>
      </c>
      <c r="L76" s="30">
        <v>0</v>
      </c>
      <c r="M76" s="30">
        <v>0</v>
      </c>
      <c r="N76" s="30">
        <v>0</v>
      </c>
      <c r="O76" s="30">
        <v>0</v>
      </c>
      <c r="P76" s="2"/>
    </row>
    <row r="77" spans="1:16" ht="165">
      <c r="A77" s="11" t="s">
        <v>152</v>
      </c>
      <c r="B77" s="31" t="s">
        <v>108</v>
      </c>
      <c r="C77" s="31">
        <v>1</v>
      </c>
      <c r="D77" s="31" t="s">
        <v>59</v>
      </c>
      <c r="E77" s="31" t="s">
        <v>101</v>
      </c>
      <c r="F77" s="31" t="s">
        <v>178</v>
      </c>
      <c r="G77" s="31" t="s">
        <v>61</v>
      </c>
      <c r="H77" s="31" t="s">
        <v>23</v>
      </c>
      <c r="I77" s="31" t="s">
        <v>57</v>
      </c>
      <c r="J77" s="11" t="s">
        <v>179</v>
      </c>
      <c r="K77" s="11" t="s">
        <v>95</v>
      </c>
      <c r="L77" s="30">
        <v>75</v>
      </c>
      <c r="M77" s="30">
        <v>124.2826</v>
      </c>
      <c r="N77" s="30">
        <v>125.45</v>
      </c>
      <c r="O77" s="30">
        <v>75</v>
      </c>
      <c r="P77" s="2"/>
    </row>
    <row r="78" spans="1:16" ht="165">
      <c r="A78" s="11" t="s">
        <v>152</v>
      </c>
      <c r="B78" s="31" t="s">
        <v>108</v>
      </c>
      <c r="C78" s="31">
        <v>1</v>
      </c>
      <c r="D78" s="31" t="s">
        <v>59</v>
      </c>
      <c r="E78" s="31" t="s">
        <v>61</v>
      </c>
      <c r="F78" s="31" t="s">
        <v>192</v>
      </c>
      <c r="G78" s="31" t="s">
        <v>61</v>
      </c>
      <c r="H78" s="31" t="s">
        <v>23</v>
      </c>
      <c r="I78" s="31" t="s">
        <v>57</v>
      </c>
      <c r="J78" s="11" t="s">
        <v>171</v>
      </c>
      <c r="K78" s="11" t="s">
        <v>95</v>
      </c>
      <c r="L78" s="30">
        <v>0</v>
      </c>
      <c r="M78" s="30">
        <v>0</v>
      </c>
      <c r="N78" s="30">
        <v>0</v>
      </c>
      <c r="O78" s="30">
        <v>0</v>
      </c>
      <c r="P78" s="2"/>
    </row>
    <row r="79" spans="1:16" ht="45">
      <c r="A79" s="11" t="s">
        <v>172</v>
      </c>
      <c r="B79" s="31" t="s">
        <v>108</v>
      </c>
      <c r="C79" s="31">
        <v>1</v>
      </c>
      <c r="D79" s="31" t="s">
        <v>117</v>
      </c>
      <c r="E79" s="31" t="s">
        <v>25</v>
      </c>
      <c r="F79" s="31" t="s">
        <v>51</v>
      </c>
      <c r="G79" s="31" t="s">
        <v>61</v>
      </c>
      <c r="H79" s="31" t="s">
        <v>23</v>
      </c>
      <c r="I79" s="31" t="s">
        <v>118</v>
      </c>
      <c r="J79" s="11" t="s">
        <v>172</v>
      </c>
      <c r="K79" s="11" t="s">
        <v>95</v>
      </c>
      <c r="L79" s="30">
        <v>0</v>
      </c>
      <c r="M79" s="30">
        <v>5.7359999999999998</v>
      </c>
      <c r="N79" s="30">
        <v>0</v>
      </c>
      <c r="O79" s="30">
        <v>0</v>
      </c>
      <c r="P79" s="2"/>
    </row>
    <row r="80" spans="1:16" ht="60">
      <c r="A80" s="11" t="s">
        <v>141</v>
      </c>
      <c r="B80" s="31" t="s">
        <v>108</v>
      </c>
      <c r="C80" s="31">
        <v>1</v>
      </c>
      <c r="D80" s="31" t="s">
        <v>117</v>
      </c>
      <c r="E80" s="31" t="s">
        <v>50</v>
      </c>
      <c r="F80" s="31" t="s">
        <v>51</v>
      </c>
      <c r="G80" s="31" t="s">
        <v>61</v>
      </c>
      <c r="H80" s="31" t="s">
        <v>23</v>
      </c>
      <c r="I80" s="31" t="s">
        <v>118</v>
      </c>
      <c r="J80" s="11" t="s">
        <v>107</v>
      </c>
      <c r="K80" s="11" t="s">
        <v>95</v>
      </c>
      <c r="L80" s="30">
        <v>200</v>
      </c>
      <c r="M80" s="30">
        <v>263.32799999999997</v>
      </c>
      <c r="N80" s="30">
        <v>265</v>
      </c>
      <c r="O80" s="30">
        <v>200</v>
      </c>
      <c r="P80" s="2"/>
    </row>
    <row r="81" spans="1:16" s="12" customFormat="1" ht="63">
      <c r="A81" s="35" t="s">
        <v>62</v>
      </c>
      <c r="B81" s="36">
        <v>992</v>
      </c>
      <c r="C81" s="36">
        <v>2</v>
      </c>
      <c r="D81" s="37" t="s">
        <v>21</v>
      </c>
      <c r="E81" s="37" t="s">
        <v>21</v>
      </c>
      <c r="F81" s="37" t="s">
        <v>22</v>
      </c>
      <c r="G81" s="37" t="s">
        <v>21</v>
      </c>
      <c r="H81" s="37" t="s">
        <v>23</v>
      </c>
      <c r="I81" s="37" t="s">
        <v>22</v>
      </c>
      <c r="J81" s="35" t="s">
        <v>62</v>
      </c>
      <c r="K81" s="35" t="s">
        <v>95</v>
      </c>
      <c r="L81" s="40">
        <f>SUM(L82+L96+L97+L98)</f>
        <v>182449.59999999998</v>
      </c>
      <c r="M81" s="40">
        <f>SUM(M82+M96+M97+M98)</f>
        <v>65823.525000000009</v>
      </c>
      <c r="N81" s="40">
        <f>SUM(N82+N96+N97+N98)</f>
        <v>182449.49999999997</v>
      </c>
      <c r="O81" s="40">
        <f>SUM(O82+O96+O97+O98)</f>
        <v>183922.09999999998</v>
      </c>
    </row>
    <row r="82" spans="1:16" ht="75">
      <c r="A82" s="11" t="s">
        <v>63</v>
      </c>
      <c r="B82" s="31" t="s">
        <v>22</v>
      </c>
      <c r="C82" s="34">
        <v>2</v>
      </c>
      <c r="D82" s="31" t="s">
        <v>28</v>
      </c>
      <c r="E82" s="31" t="s">
        <v>21</v>
      </c>
      <c r="F82" s="31" t="s">
        <v>22</v>
      </c>
      <c r="G82" s="31" t="s">
        <v>21</v>
      </c>
      <c r="H82" s="31" t="s">
        <v>23</v>
      </c>
      <c r="I82" s="31" t="s">
        <v>22</v>
      </c>
      <c r="J82" s="11" t="s">
        <v>63</v>
      </c>
      <c r="K82" s="11" t="s">
        <v>95</v>
      </c>
      <c r="L82" s="38">
        <f>SUM(L83:L100)</f>
        <v>182449.59999999998</v>
      </c>
      <c r="M82" s="38">
        <f t="shared" ref="M82:O82" si="14">SUM(M83:M100)</f>
        <v>65823.525000000009</v>
      </c>
      <c r="N82" s="38">
        <f>SUM(N83:N100)</f>
        <v>182449.49999999997</v>
      </c>
      <c r="O82" s="38">
        <f t="shared" si="14"/>
        <v>183922.09999999998</v>
      </c>
      <c r="P82" s="2"/>
    </row>
    <row r="83" spans="1:16" ht="45">
      <c r="A83" s="11" t="s">
        <v>148</v>
      </c>
      <c r="B83" s="31" t="s">
        <v>22</v>
      </c>
      <c r="C83" s="34">
        <v>2</v>
      </c>
      <c r="D83" s="31" t="s">
        <v>28</v>
      </c>
      <c r="E83" s="31" t="s">
        <v>149</v>
      </c>
      <c r="F83" s="31" t="s">
        <v>150</v>
      </c>
      <c r="G83" s="31" t="s">
        <v>61</v>
      </c>
      <c r="H83" s="31" t="s">
        <v>23</v>
      </c>
      <c r="I83" s="31" t="s">
        <v>119</v>
      </c>
      <c r="J83" s="11" t="s">
        <v>91</v>
      </c>
      <c r="K83" s="11" t="s">
        <v>95</v>
      </c>
      <c r="L83" s="38">
        <v>15317.8</v>
      </c>
      <c r="M83" s="38">
        <v>15317.8</v>
      </c>
      <c r="N83" s="38">
        <v>15317.8</v>
      </c>
      <c r="O83" s="38">
        <v>15317.8</v>
      </c>
      <c r="P83" s="2"/>
    </row>
    <row r="84" spans="1:16" ht="75">
      <c r="A84" s="11" t="s">
        <v>153</v>
      </c>
      <c r="B84" s="31" t="s">
        <v>22</v>
      </c>
      <c r="C84" s="34">
        <v>2</v>
      </c>
      <c r="D84" s="31" t="s">
        <v>28</v>
      </c>
      <c r="E84" s="31" t="s">
        <v>59</v>
      </c>
      <c r="F84" s="31" t="s">
        <v>150</v>
      </c>
      <c r="G84" s="31" t="s">
        <v>61</v>
      </c>
      <c r="H84" s="31" t="s">
        <v>23</v>
      </c>
      <c r="I84" s="31" t="s">
        <v>119</v>
      </c>
      <c r="J84" s="11" t="s">
        <v>151</v>
      </c>
      <c r="K84" s="11" t="s">
        <v>95</v>
      </c>
      <c r="L84" s="38">
        <v>1160.7</v>
      </c>
      <c r="M84" s="38">
        <v>870.6</v>
      </c>
      <c r="N84" s="38">
        <v>1160.7</v>
      </c>
      <c r="O84" s="38">
        <v>1276.8</v>
      </c>
      <c r="P84" s="2"/>
    </row>
    <row r="85" spans="1:16" s="12" customFormat="1" ht="60">
      <c r="A85" s="11" t="s">
        <v>0</v>
      </c>
      <c r="B85" s="34">
        <v>992</v>
      </c>
      <c r="C85" s="34">
        <v>2</v>
      </c>
      <c r="D85" s="31" t="s">
        <v>28</v>
      </c>
      <c r="E85" s="31" t="s">
        <v>124</v>
      </c>
      <c r="F85" s="31" t="s">
        <v>1</v>
      </c>
      <c r="G85" s="31" t="s">
        <v>21</v>
      </c>
      <c r="H85" s="31" t="s">
        <v>23</v>
      </c>
      <c r="I85" s="31" t="s">
        <v>119</v>
      </c>
      <c r="J85" s="11" t="s">
        <v>193</v>
      </c>
      <c r="K85" s="11" t="s">
        <v>95</v>
      </c>
      <c r="L85" s="38">
        <v>600</v>
      </c>
      <c r="M85" s="38">
        <v>600</v>
      </c>
      <c r="N85" s="38">
        <v>600</v>
      </c>
      <c r="O85" s="38"/>
    </row>
    <row r="86" spans="1:16" ht="90">
      <c r="A86" s="11" t="s">
        <v>154</v>
      </c>
      <c r="B86" s="34">
        <v>992</v>
      </c>
      <c r="C86" s="34">
        <v>2</v>
      </c>
      <c r="D86" s="31" t="s">
        <v>28</v>
      </c>
      <c r="E86" s="31" t="s">
        <v>155</v>
      </c>
      <c r="F86" s="31" t="s">
        <v>156</v>
      </c>
      <c r="G86" s="31" t="s">
        <v>61</v>
      </c>
      <c r="H86" s="31" t="s">
        <v>23</v>
      </c>
      <c r="I86" s="31" t="s">
        <v>119</v>
      </c>
      <c r="J86" s="11" t="s">
        <v>154</v>
      </c>
      <c r="K86" s="11" t="s">
        <v>95</v>
      </c>
      <c r="L86" s="38">
        <v>6975</v>
      </c>
      <c r="M86" s="38"/>
      <c r="N86" s="38">
        <v>6975</v>
      </c>
      <c r="O86" s="38">
        <v>0</v>
      </c>
      <c r="P86" s="2"/>
    </row>
    <row r="87" spans="1:16" ht="75">
      <c r="A87" s="11" t="s">
        <v>182</v>
      </c>
      <c r="B87" s="34">
        <v>992</v>
      </c>
      <c r="C87" s="34">
        <v>2</v>
      </c>
      <c r="D87" s="31" t="s">
        <v>28</v>
      </c>
      <c r="E87" s="31" t="s">
        <v>87</v>
      </c>
      <c r="F87" s="31" t="s">
        <v>183</v>
      </c>
      <c r="G87" s="31" t="s">
        <v>61</v>
      </c>
      <c r="H87" s="31" t="s">
        <v>23</v>
      </c>
      <c r="I87" s="31" t="s">
        <v>119</v>
      </c>
      <c r="J87" s="11" t="s">
        <v>182</v>
      </c>
      <c r="K87" s="11" t="s">
        <v>95</v>
      </c>
      <c r="L87" s="38">
        <v>70479.5</v>
      </c>
      <c r="M87" s="38">
        <v>10769.88438</v>
      </c>
      <c r="N87" s="38">
        <v>70479.5</v>
      </c>
      <c r="O87" s="38">
        <v>0</v>
      </c>
      <c r="P87" s="2"/>
    </row>
    <row r="88" spans="1:16" ht="90">
      <c r="A88" s="11" t="s">
        <v>0</v>
      </c>
      <c r="B88" s="34">
        <v>992</v>
      </c>
      <c r="C88" s="34">
        <v>2</v>
      </c>
      <c r="D88" s="31" t="s">
        <v>28</v>
      </c>
      <c r="E88" s="31" t="s">
        <v>87</v>
      </c>
      <c r="F88" s="31" t="s">
        <v>88</v>
      </c>
      <c r="G88" s="31" t="s">
        <v>61</v>
      </c>
      <c r="H88" s="31" t="s">
        <v>23</v>
      </c>
      <c r="I88" s="31" t="s">
        <v>119</v>
      </c>
      <c r="J88" s="11" t="s">
        <v>89</v>
      </c>
      <c r="K88" s="11" t="s">
        <v>95</v>
      </c>
      <c r="L88" s="38">
        <v>4365.2</v>
      </c>
      <c r="M88" s="38">
        <v>4365.2</v>
      </c>
      <c r="N88" s="38">
        <v>4365.2</v>
      </c>
      <c r="O88" s="38">
        <v>0</v>
      </c>
      <c r="P88" s="2"/>
    </row>
    <row r="89" spans="1:16" ht="60" hidden="1">
      <c r="A89" s="11" t="s">
        <v>0</v>
      </c>
      <c r="B89" s="34">
        <v>992</v>
      </c>
      <c r="C89" s="34">
        <v>2</v>
      </c>
      <c r="D89" s="31" t="s">
        <v>28</v>
      </c>
      <c r="E89" s="31" t="s">
        <v>155</v>
      </c>
      <c r="F89" s="31" t="s">
        <v>156</v>
      </c>
      <c r="G89" s="31" t="s">
        <v>61</v>
      </c>
      <c r="H89" s="31" t="s">
        <v>23</v>
      </c>
      <c r="I89" s="31" t="s">
        <v>119</v>
      </c>
      <c r="J89" s="11" t="s">
        <v>154</v>
      </c>
      <c r="K89" s="11" t="s">
        <v>95</v>
      </c>
      <c r="L89" s="38"/>
      <c r="M89" s="38"/>
      <c r="N89" s="38"/>
      <c r="O89" s="38"/>
      <c r="P89" s="2"/>
    </row>
    <row r="90" spans="1:16" s="12" customFormat="1" ht="60">
      <c r="A90" s="11" t="s">
        <v>0</v>
      </c>
      <c r="B90" s="34">
        <v>992</v>
      </c>
      <c r="C90" s="34">
        <v>2</v>
      </c>
      <c r="D90" s="31" t="s">
        <v>28</v>
      </c>
      <c r="E90" s="31" t="s">
        <v>90</v>
      </c>
      <c r="F90" s="31" t="s">
        <v>1</v>
      </c>
      <c r="G90" s="31" t="s">
        <v>61</v>
      </c>
      <c r="H90" s="31" t="s">
        <v>23</v>
      </c>
      <c r="I90" s="31" t="s">
        <v>119</v>
      </c>
      <c r="J90" s="11" t="s">
        <v>64</v>
      </c>
      <c r="K90" s="11" t="s">
        <v>95</v>
      </c>
      <c r="L90" s="38">
        <v>56990.6</v>
      </c>
      <c r="M90" s="38">
        <v>8147.1231500000004</v>
      </c>
      <c r="N90" s="38">
        <v>56990.6</v>
      </c>
      <c r="O90" s="38">
        <v>163812.29999999999</v>
      </c>
    </row>
    <row r="91" spans="1:16" s="12" customFormat="1" ht="60">
      <c r="A91" s="11" t="s">
        <v>0</v>
      </c>
      <c r="B91" s="34">
        <v>992</v>
      </c>
      <c r="C91" s="34">
        <v>2</v>
      </c>
      <c r="D91" s="31" t="s">
        <v>28</v>
      </c>
      <c r="E91" s="31" t="s">
        <v>87</v>
      </c>
      <c r="F91" s="31" t="s">
        <v>176</v>
      </c>
      <c r="G91" s="31" t="s">
        <v>61</v>
      </c>
      <c r="H91" s="31" t="s">
        <v>23</v>
      </c>
      <c r="I91" s="31" t="s">
        <v>119</v>
      </c>
      <c r="J91" s="11" t="s">
        <v>175</v>
      </c>
      <c r="K91" s="11" t="s">
        <v>95</v>
      </c>
      <c r="L91" s="38"/>
      <c r="M91" s="38"/>
      <c r="N91" s="38"/>
      <c r="O91" s="38"/>
    </row>
    <row r="92" spans="1:16" s="12" customFormat="1" ht="90" hidden="1">
      <c r="A92" s="11" t="s">
        <v>0</v>
      </c>
      <c r="B92" s="34">
        <v>992</v>
      </c>
      <c r="C92" s="34">
        <v>2</v>
      </c>
      <c r="D92" s="31" t="s">
        <v>28</v>
      </c>
      <c r="E92" s="31" t="s">
        <v>87</v>
      </c>
      <c r="F92" s="31" t="s">
        <v>177</v>
      </c>
      <c r="G92" s="31" t="s">
        <v>61</v>
      </c>
      <c r="H92" s="31" t="s">
        <v>23</v>
      </c>
      <c r="I92" s="31" t="s">
        <v>119</v>
      </c>
      <c r="J92" s="11" t="s">
        <v>89</v>
      </c>
      <c r="K92" s="11" t="s">
        <v>95</v>
      </c>
      <c r="L92" s="39"/>
      <c r="M92" s="39"/>
      <c r="N92" s="39"/>
      <c r="O92" s="38"/>
    </row>
    <row r="93" spans="1:16" s="12" customFormat="1" ht="60">
      <c r="A93" s="11" t="s">
        <v>0</v>
      </c>
      <c r="B93" s="34">
        <v>992</v>
      </c>
      <c r="C93" s="34">
        <v>2</v>
      </c>
      <c r="D93" s="31" t="s">
        <v>28</v>
      </c>
      <c r="E93" s="31" t="s">
        <v>81</v>
      </c>
      <c r="F93" s="31" t="s">
        <v>2</v>
      </c>
      <c r="G93" s="31" t="s">
        <v>61</v>
      </c>
      <c r="H93" s="31" t="s">
        <v>23</v>
      </c>
      <c r="I93" s="31" t="s">
        <v>119</v>
      </c>
      <c r="J93" s="11" t="s">
        <v>65</v>
      </c>
      <c r="K93" s="11" t="s">
        <v>95</v>
      </c>
      <c r="L93" s="38">
        <v>12.4</v>
      </c>
      <c r="M93" s="38">
        <v>12.4</v>
      </c>
      <c r="N93" s="38">
        <v>12.4</v>
      </c>
      <c r="O93" s="38">
        <v>12.4</v>
      </c>
    </row>
    <row r="94" spans="1:16" ht="75">
      <c r="A94" s="11" t="s">
        <v>0</v>
      </c>
      <c r="B94" s="34">
        <v>992</v>
      </c>
      <c r="C94" s="34">
        <v>2</v>
      </c>
      <c r="D94" s="31" t="s">
        <v>28</v>
      </c>
      <c r="E94" s="31" t="s">
        <v>82</v>
      </c>
      <c r="F94" s="31" t="s">
        <v>83</v>
      </c>
      <c r="G94" s="31" t="s">
        <v>61</v>
      </c>
      <c r="H94" s="31" t="s">
        <v>23</v>
      </c>
      <c r="I94" s="31" t="s">
        <v>119</v>
      </c>
      <c r="J94" s="11" t="s">
        <v>120</v>
      </c>
      <c r="K94" s="11" t="s">
        <v>95</v>
      </c>
      <c r="L94" s="38">
        <v>3192</v>
      </c>
      <c r="M94" s="38">
        <v>2384.21747</v>
      </c>
      <c r="N94" s="38">
        <v>3192</v>
      </c>
      <c r="O94" s="38">
        <v>3502.8</v>
      </c>
      <c r="P94" s="2"/>
    </row>
    <row r="95" spans="1:16" ht="120" hidden="1">
      <c r="A95" s="11" t="s">
        <v>0</v>
      </c>
      <c r="B95" s="34">
        <v>992</v>
      </c>
      <c r="C95" s="34">
        <v>2</v>
      </c>
      <c r="D95" s="31" t="s">
        <v>28</v>
      </c>
      <c r="E95" s="31" t="s">
        <v>84</v>
      </c>
      <c r="F95" s="31" t="s">
        <v>85</v>
      </c>
      <c r="G95" s="31" t="s">
        <v>61</v>
      </c>
      <c r="H95" s="31" t="s">
        <v>23</v>
      </c>
      <c r="I95" s="31" t="s">
        <v>119</v>
      </c>
      <c r="J95" s="11" t="s">
        <v>86</v>
      </c>
      <c r="K95" s="11" t="s">
        <v>95</v>
      </c>
      <c r="L95" s="38"/>
      <c r="M95" s="38"/>
      <c r="N95" s="38"/>
      <c r="O95" s="38"/>
      <c r="P95" s="2"/>
    </row>
    <row r="96" spans="1:16" ht="135" hidden="1">
      <c r="A96" s="11" t="s">
        <v>144</v>
      </c>
      <c r="B96" s="34">
        <v>992</v>
      </c>
      <c r="C96" s="34">
        <v>2</v>
      </c>
      <c r="D96" s="31" t="s">
        <v>139</v>
      </c>
      <c r="E96" s="31" t="s">
        <v>145</v>
      </c>
      <c r="F96" s="31" t="s">
        <v>29</v>
      </c>
      <c r="G96" s="31" t="s">
        <v>61</v>
      </c>
      <c r="H96" s="31" t="s">
        <v>23</v>
      </c>
      <c r="I96" s="31" t="s">
        <v>119</v>
      </c>
      <c r="J96" s="11" t="s">
        <v>146</v>
      </c>
      <c r="K96" s="11" t="s">
        <v>95</v>
      </c>
      <c r="L96" s="38"/>
      <c r="M96" s="38"/>
      <c r="N96" s="38"/>
      <c r="O96" s="38"/>
      <c r="P96" s="2"/>
    </row>
    <row r="97" spans="1:16" ht="90" hidden="1">
      <c r="A97" s="11" t="s">
        <v>123</v>
      </c>
      <c r="B97" s="34">
        <v>992</v>
      </c>
      <c r="C97" s="34">
        <v>2</v>
      </c>
      <c r="D97" s="31" t="s">
        <v>124</v>
      </c>
      <c r="E97" s="31" t="s">
        <v>82</v>
      </c>
      <c r="F97" s="31" t="s">
        <v>83</v>
      </c>
      <c r="G97" s="31" t="s">
        <v>61</v>
      </c>
      <c r="H97" s="31" t="s">
        <v>23</v>
      </c>
      <c r="I97" s="31" t="s">
        <v>119</v>
      </c>
      <c r="J97" s="11" t="s">
        <v>123</v>
      </c>
      <c r="K97" s="11" t="s">
        <v>95</v>
      </c>
      <c r="L97" s="38"/>
      <c r="M97" s="38"/>
      <c r="N97" s="38"/>
      <c r="O97" s="38"/>
      <c r="P97" s="2"/>
    </row>
    <row r="98" spans="1:16" ht="90" hidden="1">
      <c r="A98" s="11" t="s">
        <v>147</v>
      </c>
      <c r="B98" s="34">
        <v>992</v>
      </c>
      <c r="C98" s="34">
        <v>2</v>
      </c>
      <c r="D98" s="31" t="s">
        <v>124</v>
      </c>
      <c r="E98" s="31" t="s">
        <v>145</v>
      </c>
      <c r="F98" s="31" t="s">
        <v>27</v>
      </c>
      <c r="G98" s="31" t="s">
        <v>61</v>
      </c>
      <c r="H98" s="31" t="s">
        <v>23</v>
      </c>
      <c r="I98" s="31" t="s">
        <v>119</v>
      </c>
      <c r="J98" s="11" t="s">
        <v>147</v>
      </c>
      <c r="K98" s="11" t="s">
        <v>95</v>
      </c>
      <c r="L98" s="38"/>
      <c r="M98" s="38"/>
      <c r="N98" s="38"/>
      <c r="O98" s="38"/>
      <c r="P98" s="2"/>
    </row>
    <row r="99" spans="1:16" ht="120">
      <c r="A99" s="11" t="s">
        <v>157</v>
      </c>
      <c r="B99" s="34">
        <v>992</v>
      </c>
      <c r="C99" s="34">
        <v>2</v>
      </c>
      <c r="D99" s="31" t="s">
        <v>28</v>
      </c>
      <c r="E99" s="31" t="s">
        <v>84</v>
      </c>
      <c r="F99" s="31" t="s">
        <v>85</v>
      </c>
      <c r="G99" s="31" t="s">
        <v>61</v>
      </c>
      <c r="H99" s="31" t="s">
        <v>23</v>
      </c>
      <c r="I99" s="31" t="s">
        <v>119</v>
      </c>
      <c r="J99" s="11" t="s">
        <v>86</v>
      </c>
      <c r="K99" s="11" t="s">
        <v>95</v>
      </c>
      <c r="L99" s="38">
        <v>0</v>
      </c>
      <c r="M99" s="38">
        <v>0</v>
      </c>
      <c r="N99" s="38">
        <v>0</v>
      </c>
      <c r="O99" s="38">
        <v>0</v>
      </c>
      <c r="P99" s="2"/>
    </row>
    <row r="100" spans="1:16" ht="120">
      <c r="A100" s="11" t="s">
        <v>184</v>
      </c>
      <c r="B100" s="34">
        <v>992</v>
      </c>
      <c r="C100" s="34">
        <v>2</v>
      </c>
      <c r="D100" s="31" t="s">
        <v>28</v>
      </c>
      <c r="E100" s="31" t="s">
        <v>185</v>
      </c>
      <c r="F100" s="31" t="s">
        <v>1</v>
      </c>
      <c r="G100" s="31" t="s">
        <v>61</v>
      </c>
      <c r="H100" s="31" t="s">
        <v>23</v>
      </c>
      <c r="I100" s="31" t="s">
        <v>119</v>
      </c>
      <c r="J100" s="11" t="s">
        <v>86</v>
      </c>
      <c r="K100" s="11" t="s">
        <v>95</v>
      </c>
      <c r="L100" s="38">
        <v>23356.400000000001</v>
      </c>
      <c r="M100" s="38">
        <v>23356.3</v>
      </c>
      <c r="N100" s="38">
        <v>23356.3</v>
      </c>
      <c r="O100" s="38">
        <v>0</v>
      </c>
      <c r="P100" s="2"/>
    </row>
    <row r="101" spans="1:16" ht="15.75">
      <c r="A101" s="35" t="s">
        <v>125</v>
      </c>
      <c r="B101" s="36"/>
      <c r="C101" s="36"/>
      <c r="D101" s="37"/>
      <c r="E101" s="37"/>
      <c r="F101" s="37"/>
      <c r="G101" s="37"/>
      <c r="H101" s="37"/>
      <c r="I101" s="37"/>
      <c r="J101" s="35"/>
      <c r="K101" s="35"/>
      <c r="L101" s="40">
        <f>L81+L20</f>
        <v>474335.39999999997</v>
      </c>
      <c r="M101" s="40">
        <f>M81+M20</f>
        <v>229620.33361089998</v>
      </c>
      <c r="N101" s="40">
        <f>N81+N20</f>
        <v>442317.46299999999</v>
      </c>
      <c r="O101" s="40">
        <f>O81+O20</f>
        <v>479778.1</v>
      </c>
      <c r="P101" s="2"/>
    </row>
    <row r="102" spans="1:16" ht="15.75">
      <c r="A102" s="53"/>
      <c r="B102" s="54"/>
      <c r="C102" s="54"/>
      <c r="D102" s="55"/>
      <c r="E102" s="55"/>
      <c r="F102" s="56"/>
      <c r="G102" s="56"/>
      <c r="H102" s="56"/>
      <c r="I102" s="56"/>
      <c r="J102" s="57"/>
      <c r="K102" s="57"/>
      <c r="L102" s="58"/>
      <c r="M102" s="58"/>
      <c r="N102" s="58"/>
      <c r="O102" s="58"/>
      <c r="P102" s="2"/>
    </row>
    <row r="103" spans="1:16" ht="15.75">
      <c r="A103" s="53"/>
      <c r="B103" s="54"/>
      <c r="C103" s="54"/>
      <c r="D103" s="55"/>
      <c r="E103" s="55"/>
      <c r="F103" s="56"/>
      <c r="G103" s="56"/>
      <c r="H103" s="56"/>
      <c r="I103" s="56"/>
      <c r="J103" s="57"/>
      <c r="K103" s="57"/>
      <c r="L103" s="58"/>
      <c r="M103" s="58"/>
      <c r="N103" s="58"/>
      <c r="O103" s="58"/>
      <c r="P103" s="2"/>
    </row>
    <row r="104" spans="1:16" ht="40.5" customHeight="1">
      <c r="A104" s="69" t="s">
        <v>186</v>
      </c>
      <c r="B104" s="69"/>
      <c r="C104" s="69"/>
      <c r="D104" s="69"/>
      <c r="E104" s="69"/>
      <c r="F104" s="27"/>
      <c r="G104" s="27"/>
      <c r="H104" s="27"/>
      <c r="I104" s="27"/>
      <c r="J104" s="42"/>
      <c r="K104" s="42" t="s">
        <v>122</v>
      </c>
      <c r="L104" s="27"/>
      <c r="M104" s="27"/>
      <c r="N104" s="27"/>
      <c r="P104" s="2"/>
    </row>
    <row r="105" spans="1:16">
      <c r="A105" s="21"/>
      <c r="B105" s="19"/>
      <c r="C105" s="19"/>
      <c r="D105" s="19"/>
      <c r="E105" s="19"/>
      <c r="F105" s="19"/>
      <c r="G105" s="19"/>
      <c r="H105" s="19"/>
      <c r="I105" s="19"/>
      <c r="J105" s="21"/>
      <c r="K105" s="21"/>
      <c r="L105" s="62"/>
      <c r="M105" s="62"/>
      <c r="N105" s="62"/>
      <c r="P105" s="2"/>
    </row>
    <row r="106" spans="1:16">
      <c r="A106" s="21"/>
      <c r="B106" s="19"/>
      <c r="C106" s="19"/>
      <c r="D106" s="19"/>
      <c r="E106" s="19"/>
      <c r="F106" s="19"/>
      <c r="G106" s="19"/>
      <c r="H106" s="19"/>
      <c r="I106" s="19"/>
      <c r="J106" s="21"/>
      <c r="K106" s="21"/>
      <c r="M106" s="19"/>
      <c r="N106" s="62"/>
      <c r="P106" s="2"/>
    </row>
    <row r="107" spans="1:16" s="10" customFormat="1">
      <c r="A107" s="21"/>
      <c r="B107" s="19"/>
      <c r="C107" s="19"/>
      <c r="D107" s="19"/>
      <c r="E107" s="19"/>
      <c r="F107" s="19"/>
      <c r="G107" s="19"/>
      <c r="H107" s="19"/>
      <c r="I107" s="19"/>
      <c r="J107" s="21"/>
      <c r="K107" s="21"/>
      <c r="L107" s="19"/>
      <c r="M107" s="19"/>
      <c r="N107" s="19"/>
      <c r="O107" s="27"/>
    </row>
    <row r="108" spans="1:16">
      <c r="A108" s="15"/>
      <c r="B108" s="16"/>
      <c r="C108" s="16"/>
      <c r="D108" s="16"/>
      <c r="E108" s="16"/>
      <c r="F108" s="16"/>
      <c r="G108" s="16"/>
      <c r="H108" s="16"/>
      <c r="I108" s="16"/>
      <c r="J108" s="15"/>
      <c r="K108" s="15"/>
      <c r="M108" s="19"/>
      <c r="N108" s="19"/>
      <c r="P108" s="2"/>
    </row>
    <row r="109" spans="1:16">
      <c r="A109" s="15"/>
      <c r="B109" s="16"/>
      <c r="C109" s="16"/>
      <c r="D109" s="16"/>
      <c r="E109" s="16"/>
      <c r="F109" s="16"/>
      <c r="G109" s="16"/>
      <c r="H109" s="16"/>
      <c r="I109" s="16"/>
      <c r="J109" s="15"/>
      <c r="K109" s="15"/>
      <c r="M109" s="19"/>
      <c r="N109" s="19"/>
      <c r="P109" s="2"/>
    </row>
    <row r="110" spans="1:16">
      <c r="A110" s="15"/>
      <c r="B110" s="16"/>
      <c r="C110" s="16"/>
      <c r="D110" s="16"/>
      <c r="E110" s="16"/>
      <c r="F110" s="16"/>
      <c r="G110" s="16"/>
      <c r="H110" s="16"/>
      <c r="I110" s="16"/>
      <c r="J110" s="15"/>
      <c r="K110" s="15"/>
      <c r="M110" s="19"/>
      <c r="N110" s="19"/>
      <c r="P110" s="2"/>
    </row>
    <row r="111" spans="1:16">
      <c r="A111" s="15"/>
      <c r="B111" s="16"/>
      <c r="C111" s="16"/>
      <c r="D111" s="16"/>
      <c r="E111" s="16"/>
      <c r="F111" s="16"/>
      <c r="G111" s="16"/>
      <c r="H111" s="16"/>
      <c r="I111" s="16"/>
      <c r="J111" s="15"/>
      <c r="K111" s="15"/>
      <c r="M111" s="19"/>
      <c r="N111" s="19"/>
      <c r="P111" s="2"/>
    </row>
    <row r="112" spans="1:16">
      <c r="A112" s="15"/>
      <c r="B112" s="16"/>
      <c r="C112" s="16"/>
      <c r="D112" s="16"/>
      <c r="E112" s="16"/>
      <c r="F112" s="16"/>
      <c r="G112" s="16"/>
      <c r="H112" s="16"/>
      <c r="I112" s="16"/>
      <c r="J112" s="15"/>
      <c r="K112" s="15"/>
      <c r="M112" s="19"/>
      <c r="N112" s="19"/>
      <c r="P112" s="2"/>
    </row>
    <row r="113" spans="1:16">
      <c r="A113" s="15"/>
      <c r="B113" s="16"/>
      <c r="C113" s="16"/>
      <c r="D113" s="16"/>
      <c r="E113" s="16"/>
      <c r="F113" s="16"/>
      <c r="G113" s="16"/>
      <c r="H113" s="16"/>
      <c r="I113" s="16"/>
      <c r="J113" s="15"/>
      <c r="K113" s="15"/>
      <c r="M113" s="19"/>
      <c r="N113" s="19"/>
      <c r="P113" s="2"/>
    </row>
    <row r="114" spans="1:16">
      <c r="A114" s="15"/>
      <c r="B114" s="16"/>
      <c r="C114" s="16"/>
      <c r="D114" s="16"/>
      <c r="E114" s="16"/>
      <c r="F114" s="16"/>
      <c r="G114" s="16"/>
      <c r="H114" s="16"/>
      <c r="I114" s="16"/>
      <c r="J114" s="15"/>
      <c r="K114" s="15"/>
      <c r="M114" s="19"/>
      <c r="N114" s="19"/>
      <c r="P114" s="2"/>
    </row>
    <row r="115" spans="1:16">
      <c r="A115" s="15"/>
      <c r="B115" s="16"/>
      <c r="C115" s="16"/>
      <c r="D115" s="16"/>
      <c r="E115" s="16"/>
      <c r="F115" s="16"/>
      <c r="G115" s="16"/>
      <c r="H115" s="16"/>
      <c r="I115" s="16"/>
      <c r="J115" s="15"/>
      <c r="K115" s="15"/>
      <c r="M115" s="19"/>
      <c r="N115" s="19"/>
      <c r="P115" s="2"/>
    </row>
    <row r="116" spans="1:16">
      <c r="A116" s="15"/>
      <c r="B116" s="16"/>
      <c r="C116" s="16"/>
      <c r="D116" s="16"/>
      <c r="E116" s="16"/>
      <c r="F116" s="16"/>
      <c r="G116" s="16"/>
      <c r="H116" s="16"/>
      <c r="I116" s="16"/>
      <c r="J116" s="15"/>
      <c r="K116" s="15"/>
      <c r="M116" s="19"/>
      <c r="N116" s="19"/>
      <c r="P116" s="2"/>
    </row>
    <row r="117" spans="1:16">
      <c r="A117" s="15"/>
      <c r="B117" s="16"/>
      <c r="C117" s="16"/>
      <c r="D117" s="16"/>
      <c r="E117" s="16"/>
      <c r="F117" s="16"/>
      <c r="G117" s="16"/>
      <c r="H117" s="16"/>
      <c r="I117" s="16"/>
      <c r="J117" s="15"/>
      <c r="K117" s="15"/>
      <c r="M117" s="19"/>
      <c r="N117" s="19"/>
      <c r="P117" s="2"/>
    </row>
    <row r="118" spans="1:16">
      <c r="A118" s="15"/>
      <c r="B118" s="16"/>
      <c r="C118" s="16"/>
      <c r="D118" s="16"/>
      <c r="E118" s="16"/>
      <c r="F118" s="16"/>
      <c r="G118" s="16"/>
      <c r="H118" s="16"/>
      <c r="I118" s="16"/>
      <c r="J118" s="15"/>
      <c r="K118" s="15"/>
      <c r="M118" s="19"/>
      <c r="N118" s="19"/>
      <c r="P118" s="2"/>
    </row>
    <row r="119" spans="1:16">
      <c r="A119" s="15"/>
      <c r="B119" s="16"/>
      <c r="C119" s="16"/>
      <c r="D119" s="16"/>
      <c r="E119" s="16"/>
      <c r="F119" s="16"/>
      <c r="G119" s="16"/>
      <c r="H119" s="16"/>
      <c r="I119" s="16"/>
      <c r="J119" s="15"/>
      <c r="K119" s="15"/>
      <c r="M119" s="19"/>
      <c r="N119" s="19"/>
      <c r="P119" s="2"/>
    </row>
    <row r="120" spans="1:16">
      <c r="A120" s="15"/>
      <c r="B120" s="16"/>
      <c r="C120" s="16"/>
      <c r="D120" s="16"/>
      <c r="E120" s="16"/>
      <c r="F120" s="16"/>
      <c r="G120" s="16"/>
      <c r="H120" s="16"/>
      <c r="I120" s="16"/>
      <c r="J120" s="15"/>
      <c r="K120" s="15"/>
      <c r="M120" s="19"/>
      <c r="N120" s="19"/>
      <c r="P120" s="2"/>
    </row>
    <row r="121" spans="1:16">
      <c r="A121" s="15"/>
      <c r="B121" s="16"/>
      <c r="C121" s="16"/>
      <c r="D121" s="16"/>
      <c r="E121" s="16"/>
      <c r="F121" s="16"/>
      <c r="G121" s="16"/>
      <c r="H121" s="16"/>
      <c r="I121" s="16"/>
      <c r="J121" s="15"/>
      <c r="K121" s="15"/>
      <c r="M121" s="19"/>
      <c r="N121" s="19"/>
      <c r="P121" s="2"/>
    </row>
    <row r="122" spans="1:16">
      <c r="A122" s="15"/>
      <c r="B122" s="16"/>
      <c r="C122" s="16"/>
      <c r="D122" s="16"/>
      <c r="E122" s="16"/>
      <c r="F122" s="16"/>
      <c r="G122" s="16"/>
      <c r="H122" s="16"/>
      <c r="I122" s="16"/>
      <c r="J122" s="15"/>
      <c r="K122" s="15"/>
      <c r="M122" s="19"/>
      <c r="N122" s="19"/>
      <c r="P122" s="2"/>
    </row>
    <row r="123" spans="1:16" s="10" customFormat="1">
      <c r="A123" s="15"/>
      <c r="B123" s="16"/>
      <c r="C123" s="16"/>
      <c r="D123" s="16"/>
      <c r="E123" s="16"/>
      <c r="F123" s="16"/>
      <c r="G123" s="16"/>
      <c r="H123" s="16"/>
      <c r="I123" s="16"/>
      <c r="J123" s="15"/>
      <c r="K123" s="15"/>
      <c r="L123" s="19"/>
      <c r="M123" s="19"/>
      <c r="N123" s="19"/>
      <c r="O123" s="27"/>
    </row>
    <row r="124" spans="1:16">
      <c r="A124" s="15"/>
      <c r="B124" s="16"/>
      <c r="C124" s="16"/>
      <c r="D124" s="16"/>
      <c r="E124" s="16"/>
      <c r="F124" s="16"/>
      <c r="G124" s="16"/>
      <c r="H124" s="16"/>
      <c r="I124" s="16"/>
      <c r="J124" s="15"/>
      <c r="K124" s="15"/>
      <c r="M124" s="19"/>
      <c r="N124" s="19"/>
      <c r="P124" s="2"/>
    </row>
    <row r="125" spans="1:16">
      <c r="A125" s="15"/>
      <c r="B125" s="16"/>
      <c r="C125" s="16"/>
      <c r="D125" s="16"/>
      <c r="E125" s="16"/>
      <c r="F125" s="16"/>
      <c r="G125" s="16"/>
      <c r="H125" s="16"/>
      <c r="I125" s="16"/>
      <c r="J125" s="15"/>
      <c r="K125" s="15"/>
      <c r="M125" s="19"/>
      <c r="N125" s="19"/>
      <c r="P125" s="2"/>
    </row>
    <row r="126" spans="1:16">
      <c r="A126" s="15"/>
      <c r="B126" s="16"/>
      <c r="C126" s="16"/>
      <c r="D126" s="16"/>
      <c r="E126" s="16"/>
      <c r="F126" s="16"/>
      <c r="G126" s="16"/>
      <c r="H126" s="16"/>
      <c r="I126" s="16"/>
      <c r="J126" s="15"/>
      <c r="K126" s="15"/>
      <c r="M126" s="19"/>
      <c r="N126" s="19"/>
      <c r="P126" s="2"/>
    </row>
    <row r="127" spans="1:16">
      <c r="A127" s="15"/>
      <c r="B127" s="16"/>
      <c r="C127" s="16"/>
      <c r="D127" s="16"/>
      <c r="E127" s="16"/>
      <c r="F127" s="16"/>
      <c r="G127" s="16"/>
      <c r="H127" s="16"/>
      <c r="I127" s="16"/>
      <c r="J127" s="15"/>
      <c r="K127" s="15"/>
      <c r="M127" s="19"/>
      <c r="N127" s="19"/>
      <c r="P127" s="2"/>
    </row>
    <row r="128" spans="1:16">
      <c r="A128" s="15"/>
      <c r="B128" s="16"/>
      <c r="C128" s="16"/>
      <c r="D128" s="16"/>
      <c r="E128" s="16"/>
      <c r="F128" s="16"/>
      <c r="G128" s="16"/>
      <c r="H128" s="16"/>
      <c r="I128" s="16"/>
      <c r="J128" s="15"/>
      <c r="K128" s="15"/>
      <c r="M128" s="19"/>
      <c r="N128" s="19"/>
    </row>
    <row r="130" spans="1:22" s="10" customFormat="1">
      <c r="A130" s="1"/>
      <c r="B130" s="2"/>
      <c r="C130" s="2"/>
      <c r="D130" s="2"/>
      <c r="E130" s="2"/>
      <c r="F130" s="2"/>
      <c r="G130" s="2"/>
      <c r="H130" s="2"/>
      <c r="I130" s="2"/>
      <c r="J130" s="1"/>
      <c r="K130" s="1"/>
      <c r="L130" s="19"/>
      <c r="M130" s="4"/>
      <c r="N130" s="4"/>
      <c r="O130" s="27"/>
      <c r="P130" s="4"/>
    </row>
    <row r="131" spans="1:22" s="12" customFormat="1">
      <c r="A131" s="1"/>
      <c r="B131" s="2"/>
      <c r="C131" s="2"/>
      <c r="D131" s="2"/>
      <c r="E131" s="2"/>
      <c r="F131" s="2"/>
      <c r="G131" s="2"/>
      <c r="H131" s="2"/>
      <c r="I131" s="2"/>
      <c r="J131" s="1"/>
      <c r="K131" s="1"/>
      <c r="L131" s="19"/>
      <c r="M131" s="4"/>
      <c r="N131" s="4"/>
      <c r="O131" s="27"/>
      <c r="P131" s="4"/>
      <c r="Q131" s="2"/>
      <c r="R131" s="2"/>
      <c r="S131" s="2"/>
      <c r="T131" s="2"/>
      <c r="U131" s="2"/>
      <c r="V131" s="2"/>
    </row>
    <row r="132" spans="1:22" s="12" customFormat="1">
      <c r="A132" s="1"/>
      <c r="B132" s="2"/>
      <c r="C132" s="2"/>
      <c r="D132" s="2"/>
      <c r="E132" s="2"/>
      <c r="F132" s="2"/>
      <c r="G132" s="2"/>
      <c r="H132" s="2"/>
      <c r="I132" s="2"/>
      <c r="J132" s="1"/>
      <c r="K132" s="1"/>
      <c r="L132" s="19"/>
      <c r="M132" s="4"/>
      <c r="N132" s="4"/>
      <c r="O132" s="27"/>
      <c r="P132" s="4"/>
      <c r="Q132" s="2"/>
      <c r="R132" s="2"/>
      <c r="S132" s="2"/>
      <c r="T132" s="2"/>
      <c r="U132" s="2"/>
      <c r="V132" s="2"/>
    </row>
    <row r="133" spans="1:22" s="12" customFormat="1">
      <c r="A133" s="1"/>
      <c r="B133" s="2"/>
      <c r="C133" s="2"/>
      <c r="D133" s="2"/>
      <c r="E133" s="2"/>
      <c r="F133" s="2"/>
      <c r="G133" s="2"/>
      <c r="H133" s="2"/>
      <c r="I133" s="2"/>
      <c r="J133" s="1"/>
      <c r="K133" s="1"/>
      <c r="L133" s="19"/>
      <c r="M133" s="4"/>
      <c r="N133" s="4"/>
      <c r="O133" s="27"/>
      <c r="P133" s="4"/>
      <c r="Q133" s="2"/>
      <c r="R133" s="2"/>
      <c r="S133" s="2"/>
      <c r="T133" s="2"/>
      <c r="U133" s="2"/>
      <c r="V133" s="2"/>
    </row>
    <row r="134" spans="1:22" s="12" customFormat="1">
      <c r="A134" s="1"/>
      <c r="B134" s="2"/>
      <c r="C134" s="2"/>
      <c r="D134" s="2"/>
      <c r="E134" s="2"/>
      <c r="F134" s="2"/>
      <c r="G134" s="2"/>
      <c r="H134" s="2"/>
      <c r="I134" s="2"/>
      <c r="J134" s="1"/>
      <c r="K134" s="1"/>
      <c r="L134" s="19"/>
      <c r="M134" s="4"/>
      <c r="N134" s="4"/>
      <c r="O134" s="27"/>
      <c r="P134" s="4"/>
      <c r="Q134" s="2"/>
      <c r="R134" s="2"/>
      <c r="S134" s="2"/>
      <c r="T134" s="2"/>
      <c r="U134" s="2"/>
      <c r="V134" s="2"/>
    </row>
    <row r="135" spans="1:22" s="12" customFormat="1">
      <c r="A135" s="1"/>
      <c r="B135" s="2"/>
      <c r="C135" s="2"/>
      <c r="D135" s="2"/>
      <c r="E135" s="2"/>
      <c r="F135" s="2"/>
      <c r="G135" s="2"/>
      <c r="H135" s="2"/>
      <c r="I135" s="2"/>
      <c r="J135" s="1"/>
      <c r="K135" s="1"/>
      <c r="L135" s="19"/>
      <c r="M135" s="4"/>
      <c r="N135" s="4"/>
      <c r="O135" s="27"/>
      <c r="P135" s="4"/>
      <c r="Q135" s="2"/>
      <c r="R135" s="2"/>
      <c r="S135" s="2"/>
      <c r="T135" s="2"/>
      <c r="U135" s="2"/>
      <c r="V135" s="2"/>
    </row>
    <row r="136" spans="1:22" s="12" customFormat="1">
      <c r="A136" s="1"/>
      <c r="B136" s="2"/>
      <c r="C136" s="2"/>
      <c r="D136" s="2"/>
      <c r="E136" s="2"/>
      <c r="F136" s="2"/>
      <c r="G136" s="2"/>
      <c r="H136" s="2"/>
      <c r="I136" s="2"/>
      <c r="J136" s="1"/>
      <c r="K136" s="1"/>
      <c r="L136" s="19"/>
      <c r="M136" s="4"/>
      <c r="N136" s="4"/>
      <c r="O136" s="27"/>
      <c r="P136" s="4"/>
      <c r="Q136" s="2"/>
      <c r="R136" s="2"/>
      <c r="S136" s="2"/>
      <c r="T136" s="2"/>
      <c r="U136" s="2"/>
      <c r="V136" s="2"/>
    </row>
    <row r="137" spans="1:22" s="12" customFormat="1">
      <c r="A137" s="1"/>
      <c r="B137" s="2"/>
      <c r="C137" s="2"/>
      <c r="D137" s="2"/>
      <c r="E137" s="2"/>
      <c r="F137" s="2"/>
      <c r="G137" s="2"/>
      <c r="H137" s="2"/>
      <c r="I137" s="2"/>
      <c r="J137" s="1"/>
      <c r="K137" s="1"/>
      <c r="L137" s="19"/>
      <c r="M137" s="4"/>
      <c r="N137" s="4"/>
      <c r="O137" s="27"/>
      <c r="P137" s="4"/>
      <c r="Q137" s="2"/>
      <c r="R137" s="2"/>
      <c r="S137" s="2"/>
      <c r="T137" s="2"/>
      <c r="U137" s="2"/>
      <c r="V137" s="2"/>
    </row>
    <row r="138" spans="1:22" s="12" customFormat="1">
      <c r="A138" s="1"/>
      <c r="B138" s="2"/>
      <c r="C138" s="2"/>
      <c r="D138" s="2"/>
      <c r="E138" s="2"/>
      <c r="F138" s="2"/>
      <c r="G138" s="2"/>
      <c r="H138" s="2"/>
      <c r="I138" s="2"/>
      <c r="J138" s="1"/>
      <c r="K138" s="1"/>
      <c r="L138" s="19"/>
      <c r="M138" s="4"/>
      <c r="N138" s="4"/>
      <c r="O138" s="27"/>
      <c r="P138" s="4"/>
      <c r="Q138" s="2"/>
      <c r="R138" s="2"/>
      <c r="S138" s="2"/>
      <c r="T138" s="2"/>
      <c r="U138" s="2"/>
      <c r="V138" s="2"/>
    </row>
    <row r="139" spans="1:22" s="12" customFormat="1">
      <c r="A139" s="1"/>
      <c r="B139" s="2"/>
      <c r="C139" s="2"/>
      <c r="D139" s="2"/>
      <c r="E139" s="2"/>
      <c r="F139" s="2"/>
      <c r="G139" s="2"/>
      <c r="H139" s="2"/>
      <c r="I139" s="2"/>
      <c r="J139" s="1"/>
      <c r="K139" s="1"/>
      <c r="L139" s="19"/>
      <c r="M139" s="4"/>
      <c r="N139" s="4"/>
      <c r="O139" s="27"/>
      <c r="P139" s="4"/>
      <c r="Q139" s="2"/>
      <c r="R139" s="2"/>
      <c r="S139" s="2"/>
      <c r="T139" s="2"/>
      <c r="U139" s="2"/>
      <c r="V139" s="2"/>
    </row>
    <row r="140" spans="1:22" s="10" customFormat="1">
      <c r="A140" s="1"/>
      <c r="B140" s="2"/>
      <c r="C140" s="2"/>
      <c r="D140" s="2"/>
      <c r="E140" s="2"/>
      <c r="F140" s="2"/>
      <c r="G140" s="2"/>
      <c r="H140" s="2"/>
      <c r="I140" s="2"/>
      <c r="J140" s="1"/>
      <c r="K140" s="1"/>
      <c r="L140" s="19"/>
      <c r="M140" s="4"/>
      <c r="N140" s="4"/>
      <c r="O140" s="27"/>
      <c r="P140" s="4"/>
    </row>
    <row r="144" spans="1:22" s="12" customFormat="1">
      <c r="A144" s="1"/>
      <c r="B144" s="2"/>
      <c r="C144" s="2"/>
      <c r="D144" s="2"/>
      <c r="E144" s="2"/>
      <c r="F144" s="2"/>
      <c r="G144" s="2"/>
      <c r="H144" s="2"/>
      <c r="I144" s="2"/>
      <c r="J144" s="1"/>
      <c r="K144" s="1"/>
      <c r="L144" s="19"/>
      <c r="M144" s="4"/>
      <c r="N144" s="4"/>
      <c r="O144" s="27"/>
      <c r="P144" s="4"/>
    </row>
    <row r="150" spans="1:16" s="10" customFormat="1">
      <c r="A150" s="1"/>
      <c r="B150" s="2"/>
      <c r="C150" s="2"/>
      <c r="D150" s="2"/>
      <c r="E150" s="2"/>
      <c r="F150" s="2"/>
      <c r="G150" s="2"/>
      <c r="H150" s="2"/>
      <c r="I150" s="2"/>
      <c r="J150" s="1"/>
      <c r="K150" s="1"/>
      <c r="L150" s="19"/>
      <c r="M150" s="4"/>
      <c r="N150" s="4"/>
      <c r="O150" s="27"/>
      <c r="P150" s="4"/>
    </row>
    <row r="202" spans="1:16" s="9" customFormat="1">
      <c r="A202" s="1"/>
      <c r="B202" s="2"/>
      <c r="C202" s="2"/>
      <c r="D202" s="2"/>
      <c r="E202" s="2"/>
      <c r="F202" s="2"/>
      <c r="G202" s="2"/>
      <c r="H202" s="2"/>
      <c r="I202" s="2"/>
      <c r="J202" s="1"/>
      <c r="K202" s="1"/>
      <c r="L202" s="19"/>
      <c r="M202" s="4"/>
      <c r="N202" s="4"/>
      <c r="O202" s="27"/>
      <c r="P202" s="4"/>
    </row>
    <row r="209" spans="1:16" s="14" customFormat="1" ht="15.75">
      <c r="A209" s="1"/>
      <c r="B209" s="2"/>
      <c r="C209" s="2"/>
      <c r="D209" s="2"/>
      <c r="E209" s="2"/>
      <c r="F209" s="2"/>
      <c r="G209" s="2"/>
      <c r="H209" s="2"/>
      <c r="I209" s="2"/>
      <c r="J209" s="1"/>
      <c r="K209" s="1"/>
      <c r="L209" s="19"/>
      <c r="M209" s="4"/>
      <c r="N209" s="4"/>
      <c r="O209" s="27"/>
      <c r="P209" s="4"/>
    </row>
    <row r="210" spans="1:16" s="14" customFormat="1" ht="15.75">
      <c r="A210" s="1"/>
      <c r="B210" s="2"/>
      <c r="C210" s="2"/>
      <c r="D210" s="2"/>
      <c r="E210" s="2"/>
      <c r="F210" s="2"/>
      <c r="G210" s="2"/>
      <c r="H210" s="2"/>
      <c r="I210" s="2"/>
      <c r="J210" s="1"/>
      <c r="K210" s="1"/>
      <c r="L210" s="19"/>
      <c r="M210" s="4"/>
      <c r="N210" s="4"/>
      <c r="O210" s="27"/>
      <c r="P210" s="4"/>
    </row>
    <row r="227" spans="1:16" s="4" customFormat="1">
      <c r="A227" s="1"/>
      <c r="B227" s="2"/>
      <c r="C227" s="2"/>
      <c r="D227" s="2"/>
      <c r="E227" s="2"/>
      <c r="F227" s="2"/>
      <c r="G227" s="2"/>
      <c r="H227" s="2"/>
      <c r="I227" s="2"/>
      <c r="J227" s="1"/>
      <c r="K227" s="1"/>
      <c r="L227" s="19"/>
      <c r="O227" s="27"/>
    </row>
    <row r="228" spans="1:16" s="4" customFormat="1">
      <c r="A228" s="1"/>
      <c r="B228" s="2"/>
      <c r="C228" s="2"/>
      <c r="D228" s="2"/>
      <c r="E228" s="2"/>
      <c r="F228" s="2"/>
      <c r="G228" s="2"/>
      <c r="H228" s="2"/>
      <c r="I228" s="2"/>
      <c r="J228" s="1"/>
      <c r="K228" s="1"/>
      <c r="L228" s="19"/>
      <c r="O228" s="27"/>
    </row>
    <row r="229" spans="1:16" s="4" customFormat="1">
      <c r="A229" s="1"/>
      <c r="B229" s="2"/>
      <c r="C229" s="2"/>
      <c r="D229" s="2"/>
      <c r="E229" s="2"/>
      <c r="F229" s="2"/>
      <c r="G229" s="2"/>
      <c r="H229" s="2"/>
      <c r="I229" s="2"/>
      <c r="J229" s="1"/>
      <c r="K229" s="1"/>
      <c r="L229" s="19"/>
      <c r="O229" s="27"/>
    </row>
    <row r="230" spans="1:16" s="4" customFormat="1">
      <c r="A230" s="1"/>
      <c r="B230" s="2"/>
      <c r="C230" s="2"/>
      <c r="D230" s="2"/>
      <c r="E230" s="2"/>
      <c r="F230" s="2"/>
      <c r="G230" s="2"/>
      <c r="H230" s="2"/>
      <c r="I230" s="2"/>
      <c r="J230" s="1"/>
      <c r="K230" s="1"/>
      <c r="L230" s="19"/>
      <c r="O230" s="27"/>
    </row>
    <row r="231" spans="1:16" s="4" customFormat="1">
      <c r="A231" s="1"/>
      <c r="B231" s="2"/>
      <c r="C231" s="2"/>
      <c r="D231" s="2"/>
      <c r="E231" s="2"/>
      <c r="F231" s="2"/>
      <c r="G231" s="2"/>
      <c r="H231" s="2"/>
      <c r="I231" s="2"/>
      <c r="J231" s="1"/>
      <c r="K231" s="1"/>
      <c r="L231" s="19"/>
      <c r="O231" s="27"/>
    </row>
    <row r="232" spans="1:16" s="14" customFormat="1" ht="15.75">
      <c r="A232" s="1"/>
      <c r="B232" s="2"/>
      <c r="C232" s="2"/>
      <c r="D232" s="2"/>
      <c r="E232" s="2"/>
      <c r="F232" s="2"/>
      <c r="G232" s="2"/>
      <c r="H232" s="2"/>
      <c r="I232" s="2"/>
      <c r="J232" s="1"/>
      <c r="K232" s="1"/>
      <c r="L232" s="19"/>
      <c r="M232" s="4"/>
      <c r="N232" s="4"/>
      <c r="O232" s="27"/>
      <c r="P232" s="4"/>
    </row>
    <row r="233" spans="1:16" s="4" customFormat="1">
      <c r="A233" s="1"/>
      <c r="B233" s="2"/>
      <c r="C233" s="2"/>
      <c r="D233" s="2"/>
      <c r="E233" s="2"/>
      <c r="F233" s="2"/>
      <c r="G233" s="2"/>
      <c r="H233" s="2"/>
      <c r="I233" s="2"/>
      <c r="J233" s="1"/>
      <c r="K233" s="1"/>
      <c r="L233" s="19"/>
      <c r="O233" s="27"/>
    </row>
    <row r="234" spans="1:16" s="4" customFormat="1">
      <c r="A234" s="1"/>
      <c r="B234" s="2"/>
      <c r="C234" s="2"/>
      <c r="D234" s="2"/>
      <c r="E234" s="2"/>
      <c r="F234" s="2"/>
      <c r="G234" s="2"/>
      <c r="H234" s="2"/>
      <c r="I234" s="2"/>
      <c r="J234" s="1"/>
      <c r="K234" s="1"/>
      <c r="L234" s="19"/>
      <c r="O234" s="27"/>
    </row>
    <row r="235" spans="1:16" s="4" customFormat="1">
      <c r="A235" s="1"/>
      <c r="B235" s="2"/>
      <c r="C235" s="2"/>
      <c r="D235" s="2"/>
      <c r="E235" s="2"/>
      <c r="F235" s="2"/>
      <c r="G235" s="2"/>
      <c r="H235" s="2"/>
      <c r="I235" s="2"/>
      <c r="J235" s="1"/>
      <c r="K235" s="1"/>
      <c r="L235" s="19"/>
      <c r="O235" s="27"/>
    </row>
    <row r="236" spans="1:16" s="4" customFormat="1">
      <c r="A236" s="1"/>
      <c r="B236" s="2"/>
      <c r="C236" s="2"/>
      <c r="D236" s="2"/>
      <c r="E236" s="2"/>
      <c r="F236" s="2"/>
      <c r="G236" s="2"/>
      <c r="H236" s="2"/>
      <c r="I236" s="2"/>
      <c r="J236" s="1"/>
      <c r="K236" s="1"/>
      <c r="L236" s="19"/>
      <c r="O236" s="27"/>
    </row>
  </sheetData>
  <mergeCells count="20">
    <mergeCell ref="L1:O1"/>
    <mergeCell ref="L2:O2"/>
    <mergeCell ref="L3:O3"/>
    <mergeCell ref="L5:O5"/>
    <mergeCell ref="L4:O4"/>
    <mergeCell ref="A8:O8"/>
    <mergeCell ref="A10:O10"/>
    <mergeCell ref="A104:E104"/>
    <mergeCell ref="O17:O19"/>
    <mergeCell ref="B17:I17"/>
    <mergeCell ref="H18:I18"/>
    <mergeCell ref="J17:J19"/>
    <mergeCell ref="C18:G18"/>
    <mergeCell ref="L17:L19"/>
    <mergeCell ref="M17:M19"/>
    <mergeCell ref="N17:N19"/>
    <mergeCell ref="A12:C12"/>
    <mergeCell ref="A17:A19"/>
    <mergeCell ref="K17:K19"/>
    <mergeCell ref="B18:B19"/>
  </mergeCells>
  <phoneticPr fontId="0" type="noConversion"/>
  <pageMargins left="0.24" right="0.28000000000000003" top="0.39" bottom="0.28000000000000003" header="0.25" footer="0.19"/>
  <pageSetup paperSize="9" scale="54" fitToHeight="0" orientation="landscape" r:id="rId1"/>
  <headerFooter differentFirst="1">
    <oddHeader>&amp;C&amp;P</oddHeader>
  </headerFooter>
  <rowBreaks count="1" manualBreakCount="1">
    <brk id="8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</vt:lpstr>
      <vt:lpstr>'готовый 1 и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Пользователь</cp:lastModifiedBy>
  <cp:lastPrinted>2024-11-14T10:11:30Z</cp:lastPrinted>
  <dcterms:created xsi:type="dcterms:W3CDTF">2016-10-20T11:21:30Z</dcterms:created>
  <dcterms:modified xsi:type="dcterms:W3CDTF">2024-12-09T12:16:13Z</dcterms:modified>
</cp:coreProperties>
</file>